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905" firstSheet="2" activeTab="8"/>
  </bookViews>
  <sheets>
    <sheet name="รายละเอียดแผนปฏิบัติราช" sheetId="1" r:id="rId1"/>
    <sheet name=" ผป.01" sheetId="2" r:id="rId2"/>
    <sheet name=" ผป.01-1" sheetId="3" r:id="rId3"/>
    <sheet name="ผป.02" sheetId="4" r:id="rId4"/>
    <sheet name=" ผป.03" sheetId="5" r:id="rId5"/>
    <sheet name=" ผป.04" sheetId="6" r:id="rId6"/>
    <sheet name="ตผป.01" sheetId="7" r:id="rId7"/>
    <sheet name="ตผป.02" sheetId="8" r:id="rId8"/>
    <sheet name="ตผป.03" sheetId="9" r:id="rId9"/>
    <sheet name="ตผป.04" sheetId="10" r:id="rId10"/>
    <sheet name="Sheet3" sheetId="11" r:id="rId11"/>
  </sheets>
  <definedNames>
    <definedName name="_xlnm.Print_Area" localSheetId="6">'ตผป.01'!$A$1:$L$28</definedName>
    <definedName name="_xlnm.Print_Area" localSheetId="8">'ตผป.03'!$A$1:$M$61</definedName>
    <definedName name="_xlnm.Print_Area" localSheetId="0">'รายละเอียดแผนปฏิบัติราช'!$A$1:$O$16</definedName>
    <definedName name="_xlnm.Print_Titles" localSheetId="8">'ตผป.03'!$1:$9</definedName>
  </definedNames>
  <calcPr fullCalcOnLoad="1"/>
</workbook>
</file>

<file path=xl/sharedStrings.xml><?xml version="1.0" encoding="utf-8"?>
<sst xmlns="http://schemas.openxmlformats.org/spreadsheetml/2006/main" count="556" uniqueCount="188">
  <si>
    <t>รายละเอียดแผนปฏิบัติราชการด้านการเกษตรและสหกรณ์จังหวัดเชียงใหม่</t>
  </si>
  <si>
    <t>กรม/ส่วนราชการเทียบเท่า</t>
  </si>
  <si>
    <t>ที่</t>
  </si>
  <si>
    <t>จำแนกตาม</t>
  </si>
  <si>
    <t>แหล่งงบประมาณ</t>
  </si>
  <si>
    <t>จำนวนงาน/โครงการและงบประมาณ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</si>
  <si>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</si>
  <si>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</si>
  <si>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</si>
  <si>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ประเด็นยุทธศาสตร์ที่ 4</t>
  </si>
  <si>
    <t>ประเด็นยุทธศาสตร์ที่ 5</t>
  </si>
  <si>
    <t>โครงการ</t>
  </si>
  <si>
    <t>งบประมาณ</t>
  </si>
  <si>
    <t>รวมจำนวน</t>
  </si>
  <si>
    <t>รวมงบประมาณ</t>
  </si>
  <si>
    <t>โครงการส่งน้ำและบำรุง</t>
  </si>
  <si>
    <t>รักษาแม่แฝก-แม่งัด</t>
  </si>
  <si>
    <t>งบประมาณ CEO</t>
  </si>
  <si>
    <t>งบปกติ</t>
  </si>
  <si>
    <t>งบประมาณอื่นๆ</t>
  </si>
  <si>
    <t>รวม 2 แหล่ง</t>
  </si>
  <si>
    <t>แบบสรุปงบหน้าแผนปฏิบัติราชการพัฒนาการเกษตรและสหกรณ์จังหวัดเชียงใหม่  ปีงบประมาณ  2552</t>
  </si>
  <si>
    <t>กระทรวงเกษตรและสหกรณ์</t>
  </si>
  <si>
    <t>จำแนกตามประเด็นยุทธศาสตร์กระทรวงเกษตรและสหกรณ์ ในช่วงแผนพัฒนาเศรษฐกิจและสังคมแห่งชาติฉบับที่ 10 ( พ.ศ.2550-2554 )</t>
  </si>
  <si>
    <t>รวม</t>
  </si>
  <si>
    <t>รวม..........แหล่ง</t>
  </si>
  <si>
    <t>หมายเหตุ</t>
  </si>
  <si>
    <t>- โครงการ  หมายถึง  จำนวนงาน/โครงการ</t>
  </si>
  <si>
    <t>- ประเด็นยุทธศาสตร์กระทรวงเกษตรและสหกรณ์ ตามแผนปฏิบัติราชการพัฒนาการเกษตรและสหกรณ์ในช่วงแผนพัฒนาเศรษฐกิจและสังคมแห่งชาติฉบับที่ 10 ( พ.ศ.2550-2554 )</t>
  </si>
  <si>
    <t>ประเด็นยุทธศาสตร์ที่ 1 การสร้างความเข้มแข็งให้กับเกษตรกรและองค์กรเกษตรกร</t>
  </si>
  <si>
    <t>ประเด็นยุทธศาสตร์ที่ 2 การพัฒนาสินค้าเกษตร</t>
  </si>
  <si>
    <t>ประเด็นยุทธศาสตร์ที่ 3 การบริหารจัดการทรัพยากรการเกษตร</t>
  </si>
  <si>
    <t>ประเด็นยุทธศาสตร์ที่ 4 การเพิ่มประสิทธิภาพการบริหารจัดการ</t>
  </si>
  <si>
    <t>- จำแนกตามแหล่งงบประมาณ คือ</t>
  </si>
  <si>
    <t>1.หมายถึง งาน/โครงกการตามงบประมาณที่ได้รับจัดสรรจากจังหวัด</t>
  </si>
  <si>
    <t>2.หมายถึง งาน/โครงกการตามงบปกติของหน่วยงาน</t>
  </si>
  <si>
    <t>3.หมายถึง งาน/โครงกการตามงบประมาณจากแหล่งงบประมาณอื่น</t>
  </si>
  <si>
    <t>6.กรมพัฒนาที่ดิน  7.กรมวิชาการเกษตร  8.กรมส่งเสริมการเกษตร  9.กรมส่งเสริมสหกรณ์  10.ส.ป.ก.  12.สำนักงานกองทุนสงเคราะห์การทำสวนยาง  13.กรมการข้าว</t>
  </si>
  <si>
    <t>- กรมหรือส่วนราชการเทียบเท่า ให้เรียงลำดับดังนี้  1.สำนักงานปลัดกระทรวงเกษตรและสหกรณ์  2.กรมชลประทาน  3.กรมตรวจบัญชีสหกรณ์  4.กรมประมง  5.กรมปศุสัตว์</t>
  </si>
  <si>
    <t>แม่แฝก-แม่งัด</t>
  </si>
  <si>
    <t>โครงการส่งน้ำและบำรุงรักษา</t>
  </si>
  <si>
    <t xml:space="preserve">ประเด็นยุทธศาสตร์ที่ 1 </t>
  </si>
  <si>
    <t xml:space="preserve">ประเด็นยุทธศาสตร์ที่ 2 </t>
  </si>
  <si>
    <t xml:space="preserve">ประเด็นยุทธศาสตร์ที่ 3 </t>
  </si>
  <si>
    <t xml:space="preserve">ประเด็นยุทธศาสตร์ที่ 4 </t>
  </si>
  <si>
    <t>บัญชีงาน/โครงการตามแผนปฏิบัติราชการพัฒนาการเกษตรและสหกรณ์จังหวัดเชียงใหม่  ปีงบประมาณ  2552</t>
  </si>
  <si>
    <t>กรมชลประทาน    ส่วนราชการระดับจังหวัด</t>
  </si>
  <si>
    <t>จำแนกงาน/โครงการตามงบประมาณที่ได้รับจัดสรรจากจังหวัด (1)</t>
  </si>
  <si>
    <t>ประเด็นยุทธศาสตร์</t>
  </si>
  <si>
    <t>พัฒนาการเกษตรฯ</t>
  </si>
  <si>
    <t>ของจังหวัด</t>
  </si>
  <si>
    <t>ลำดับที่</t>
  </si>
  <si>
    <t>(2)</t>
  </si>
  <si>
    <t>(3)</t>
  </si>
  <si>
    <t>แผนงาน/ผลผลิต/โครงการ (4)</t>
  </si>
  <si>
    <t>เป้าหมาย (5)</t>
  </si>
  <si>
    <t>จำนวน</t>
  </si>
  <si>
    <t>หน่วยนับ</t>
  </si>
  <si>
    <t>พื้นที่ดำเนินการ (6)</t>
  </si>
  <si>
    <t>หมู่ที่</t>
  </si>
  <si>
    <t>ตำบล</t>
  </si>
  <si>
    <t>อำเภอ</t>
  </si>
  <si>
    <t>(7)</t>
  </si>
  <si>
    <t>แหล่งที่มาของ</t>
  </si>
  <si>
    <t>(8)</t>
  </si>
  <si>
    <t>ระยะเวลาดำเนินการ</t>
  </si>
  <si>
    <t>(9)</t>
  </si>
  <si>
    <t>กระทรวง</t>
  </si>
  <si>
    <t>(10)</t>
  </si>
  <si>
    <t>ฯลฯ</t>
  </si>
  <si>
    <t>หน่วย : บาท</t>
  </si>
  <si>
    <t>......แผนงาน.....ผลผลิต.....โครงการ</t>
  </si>
  <si>
    <t>แผนงาน...........................</t>
  </si>
  <si>
    <t>ผลผลิต..............................</t>
  </si>
  <si>
    <t>โครงการ...........................</t>
  </si>
  <si>
    <t>กิจกรรม...........................</t>
  </si>
  <si>
    <t>จำแนกงาน/โครงการตามงบปกติของหน่วยงาน (1)</t>
  </si>
  <si>
    <t>จำแนกงาน/โครงการตามงบประมาณจากแหล่งงบประมาณที่อื่น (1)</t>
  </si>
  <si>
    <t>แบบสรุปรายงานความก้าวหน้าการดำเนินงาน  งาน/โครงการตามแผนปฏิบัติราชการการพัฒนาเกษตรและสหกรณ์ของจังหวัดเชียงใหม่  ปีงบประมาณ  2552</t>
  </si>
  <si>
    <t>จำแนกตามประเด็นยุทธศาสตร์ตามแผนปฏิบัติราชการภาคเกษตร ในช่วงแผนพัฒนาเศรษฐกิจและสังคมแห่งชาติฉบับที่ 10 ( พ.ศ.2550-2554 )</t>
  </si>
  <si>
    <t>ประเด็นยุทธศาสตร์กระทรวง</t>
  </si>
  <si>
    <t>เกษตรและสหกรณ์</t>
  </si>
  <si>
    <t>จำนวนที่ได้รับอนุมัติ (5)</t>
  </si>
  <si>
    <t>งาน/โครงการ</t>
  </si>
  <si>
    <t>ผลความก้าวหน้าการดำเนินงาน (6)</t>
  </si>
  <si>
    <t>จำนวนงาน/โครงการ (6.1)</t>
  </si>
  <si>
    <t>ยังไม่</t>
  </si>
  <si>
    <t>กำลัง</t>
  </si>
  <si>
    <t>เสร็จ</t>
  </si>
  <si>
    <t>ยกเลิก</t>
  </si>
  <si>
    <t>จำนวนงบประมาณ (6.2)</t>
  </si>
  <si>
    <t>เบิกจ่ายแล้ว</t>
  </si>
  <si>
    <t>ร้อยละ</t>
  </si>
  <si>
    <t>(1)</t>
  </si>
  <si>
    <t>(4)</t>
  </si>
  <si>
    <t>(5.1)</t>
  </si>
  <si>
    <t>(5.2)</t>
  </si>
  <si>
    <t>รวม...........ประเด็น</t>
  </si>
  <si>
    <t>รวมทั้งสิ้น..........................กรม</t>
  </si>
  <si>
    <t>แบบรายงานความก้าวหน้าการดำเนินงาน  งาน/โครงการตามแผนปฏิบัติราชการพัฒนาเกษตรและสหกรณ์ของจังหวัดเชียงใหม่  ปีงบประมาณ  2552</t>
  </si>
  <si>
    <t>รายงาน ไตรมาสที่................... ณ วันที่..................เดือน.......................พ.ศ. .......................</t>
  </si>
  <si>
    <t>กรมชลประทาน  ส่วนราชการระดับจังหวัด..........................................</t>
  </si>
  <si>
    <t>ประเด็น</t>
  </si>
  <si>
    <t>ยุทธศาสตร์</t>
  </si>
  <si>
    <t>ผลความก้าวหน้าการดำเนินงาน (10)</t>
  </si>
  <si>
    <t>งาน/โครงการ (10.1)</t>
  </si>
  <si>
    <t>ผลการดำเนินงาน</t>
  </si>
  <si>
    <t>งบประมาณ (10.2)</t>
  </si>
  <si>
    <t>เบิกจ่าย</t>
  </si>
  <si>
    <t>(6)</t>
  </si>
  <si>
    <t>ผลผลิต.............................</t>
  </si>
  <si>
    <t>โครงการ..........................</t>
  </si>
  <si>
    <t>....แผนงาน............ผลผลิต.......โครงการ</t>
  </si>
  <si>
    <t>- รายงานรายไตรมาส  4  ไตรมาส  ดังนี้</t>
  </si>
  <si>
    <t>ไตรมาสที่  1  เดือนธันวาคม  2551   รายงานทุกวันที่  5  ของเดือนถัดไปหลังจบสิ้นไตรมาส</t>
  </si>
  <si>
    <t>ไตรมาสที่  2  เดือนมีนาคม  2552   รายงานทุกวันที่  5  ของเดือนถัดไปหลังจบสิ้นไตรมาส</t>
  </si>
  <si>
    <t>ไตรมาสที่  3  เดือนมิถุนายน  2552   รายงานทุกวันที่  5  ของเดือนถัดไปหลังจบสิ้นไตรมาส</t>
  </si>
  <si>
    <t>ไตรมาสที่  4  เดือนกันยายน  2552   รายงานทุกวันที่  5  ของเดือนถัดไปหลังจบสิ้นไตรมาส</t>
  </si>
  <si>
    <t>จำแนกงาน/โครงการตามงบประมาณจากแหล่งงบประมาณอื่นในปี 2552 (1)</t>
  </si>
  <si>
    <r>
      <t>จำแนกตามประเด็นยุทธศาสตร์ตาม</t>
    </r>
    <r>
      <rPr>
        <u val="single"/>
        <sz val="16"/>
        <rFont val="Angsana New"/>
        <family val="1"/>
      </rPr>
      <t>แผนพัฒนาการเกษตรและสหกรณ์จังหวัด</t>
    </r>
  </si>
  <si>
    <t xml:space="preserve">รางริน คอนกรีตเสริมเหล็ก คลองซอย 15 ขวา พร้อมอาคารประกอบ (ระยะที่ 7)  </t>
  </si>
  <si>
    <t xml:space="preserve">รางริน คอนกรีตเสริมเหล็ก คลองส่งน้ำป่าจี้-หนองออน (ระยะที่ 5) </t>
  </si>
  <si>
    <t xml:space="preserve">ระบบส่งน้ำบ้านเป้า (ฝั่งซ้าย) </t>
  </si>
  <si>
    <t>ดาดคอนกรีตคลองส่งน้ำสายใหญ่แม่แฝกพร้อมอาคารประกอบ</t>
  </si>
  <si>
    <t>กรมชลประทาน  โครงการส่งน้ำและบำรุงรักษาแม่แฝก-แม่งัด   ส่วนราชการระดับจังหวัดเชียงใหม่</t>
  </si>
  <si>
    <t>งานบำรุงรักษาบริเวณหัวงานฝายสินธุกิจปรีชา</t>
  </si>
  <si>
    <t>งานซ่อมแซมที่ทำการและบ้านพักหัวงาน  โครงการฯแม่แฝก</t>
  </si>
  <si>
    <t>งานซ่อมแซมหินเรียงยาแนวท้ายประตูระบายทรายฝายสินธุกิจปรีชา</t>
  </si>
  <si>
    <t>งานซ่อมแซมคอนกรีตดาดคลองส่งน้ำสายใหญ่  กม.7+000</t>
  </si>
  <si>
    <t>งานซ่อมแซมคอนกรีตดาดคลองซอย  9  ขวา  กม.6+000-กม.9+000</t>
  </si>
  <si>
    <t>งานซ่อมแซมคอนกรีตดาดคลองส่งน้ำสายใหญ่  กม.22+200</t>
  </si>
  <si>
    <t>งานซ่อมแซมคอนกรีตดาดคลองซอย  10  ขวา  กม.0+600-1+250</t>
  </si>
  <si>
    <t>งานซ่อมแซมคอนกรีตดาดคลองซอย  11  ขวา  กม.0+520-1+150</t>
  </si>
  <si>
    <t>งานซ่อมแซมคันคลองซอย  14  ขวา  กม.0+000-1+600</t>
  </si>
  <si>
    <t>เขื่อนแม่งัดสมบูรณ์ชล</t>
  </si>
  <si>
    <t xml:space="preserve">เขื่อนแม่งัดสมบูรณ์ชล </t>
  </si>
  <si>
    <t>งานซ่อมแซมอาคารที่ทำการและบ้านพัก  ฝ่ายส่งน้ำและบำรุงรักษาที่ 2</t>
  </si>
  <si>
    <t>งานซ่อมแซมท่อส่งน้ำเข้านา คลองส่งน้ำสายใหญ่ฝั่งซ้าย กม.5+164</t>
  </si>
  <si>
    <t>งานซ่อมแซมคลองส่งน้ำสายซอย 1 กม.2+750-กม.6+750</t>
  </si>
  <si>
    <t>งานซ่อมแซมสะพานไม้ข้ามฝายสินธุกิจปรีชาและประตูระบายทราย</t>
  </si>
  <si>
    <t>งานขุดลอกตะกอนคลองส่งน้ำสายใหญ่ฝั่งขวาและคลองซอย เขื่อนแม่งัดสมบูรณ์ชล</t>
  </si>
  <si>
    <t>งานขุดลอกตะกอนดินคลองส่งน้ำสายใหญ่ฝั่งซ้ายและคลองซอย เขื่อนแม่งัดสมบูรณ์ชล</t>
  </si>
  <si>
    <t>งานขุดลอกตะกอนหน้า - ท้าย  ท่อลอดคลองและท่อลอดถนนคลองส่งน้ำสายใหญ่และ</t>
  </si>
  <si>
    <t xml:space="preserve">คลองซอย  เขื่อนแม่งัดสมบูรณ์ชล </t>
  </si>
  <si>
    <t xml:space="preserve">งานซ่อมแซมบานฝาท่อและเครื่องยก  คลองส่งน้ำสายใหญ่และคลองซอย  </t>
  </si>
  <si>
    <t>งานบำรุงรักษาบริเวณหัวงานและคลองส่งน้ำสายใหญ่ ฝ่ายส่งน้ำและบำรุงรักษาที่  3</t>
  </si>
  <si>
    <t xml:space="preserve">งานซ่อมแซมสะพานน้ำ  กม.2+000  คลองส่งน้ำสายใหญ่ฝั่งขวา  เขื่อนแม่งัดสมบูรณ์ชล </t>
  </si>
  <si>
    <t xml:space="preserve">งานซ่อมแซมสะพานน้ำ  กม.9+077  คลองส่งน้ำสายใหญ่ฝั่งขวา  เขื่อนแม่งัดสมบูรณ์ชล </t>
  </si>
  <si>
    <t>งานซ่อมแซมคอนกรีตดาดคลองส่งน้ำสายใหญ่ฝั่งขวาและคลองซอย เขื่อนแม่งัดสมบูรณ์ชล</t>
  </si>
  <si>
    <t xml:space="preserve">งานซ่อมแซมคันดินคลองส่งน้ำสายใหญ่ฝั่งขวา กม.18+650-กม.19+400 </t>
  </si>
  <si>
    <t>งานซ่อมแซมคันดินคลองซอย 1R-3L  RMC  กม.0+000-กม.0+450  เขื่อนแม่งัดสมบูรณ์ชล</t>
  </si>
  <si>
    <t>งานบำรุงรักษาทางลำเลียงใหญ่ F4 และ F5</t>
  </si>
  <si>
    <t>แห่ง</t>
  </si>
  <si>
    <t>กม.</t>
  </si>
  <si>
    <t>สาย</t>
  </si>
  <si>
    <t>หลัง</t>
  </si>
  <si>
    <t>งานกำจัดวัชพืช โครงการส่งน้ำและบำรุงรักษาแม่แฝก-แม่งัด</t>
  </si>
  <si>
    <t>กรมชลประทาน</t>
  </si>
  <si>
    <t>งานซ่อมแซมบำรุงรักษาระบบชลประทาน</t>
  </si>
  <si>
    <t>งานซ่อมแซมอาคารปลายคลองซอย  2L-RMC  เขื่อนแม่งัดสมบูรณ์ชล</t>
  </si>
  <si>
    <t>ม.ค.52-เม.ย.52</t>
  </si>
  <si>
    <t>ธ.ค.51-เม.ย.52</t>
  </si>
  <si>
    <t>งานซ่อมแซมเครื่องกว้านบานระบายพร้อมอุปกรณ์และระบบไฟฟ้าควบคุมอาคาร</t>
  </si>
  <si>
    <t>ระบายน้ำล้น  เขื่อนแม่งัดสมบูรณ์ชล</t>
  </si>
  <si>
    <t>งานปรับปรุงอาคารระบายน้ำล้นฉุกเฉิน  เขื่อนแม่งัดสมบูรณ์ชล</t>
  </si>
  <si>
    <t>งาน</t>
  </si>
  <si>
    <t>ปป</t>
  </si>
  <si>
    <t>ซซ</t>
  </si>
  <si>
    <t>ทาง</t>
  </si>
  <si>
    <t>วัชพืช</t>
  </si>
  <si>
    <t>เขื่อน</t>
  </si>
  <si>
    <t>ทังหมด</t>
  </si>
  <si>
    <t>กำลังทำ</t>
  </si>
  <si>
    <t>ยังไม่ทำ</t>
  </si>
  <si>
    <t>องค์กรผู้ใช้น้ำ</t>
  </si>
  <si>
    <t>งานปรับปรุงระบบการจัดการน้ำและพัฒนาองค์กรผู้ใช้น้ำ</t>
  </si>
  <si>
    <t>ม.ค.52-ส.ค.52</t>
  </si>
  <si>
    <t>ธ.ค.51-ก.ย.52</t>
  </si>
  <si>
    <t>แผนงาน : พัฒนาแหล่งน้ำและเพิ่มประสิทธิภาพระบบชลประทานปีงบประมาณ 2552</t>
  </si>
  <si>
    <t>ผลผลิตที่ 1 : การจัดการน้ำชลประทาน</t>
  </si>
  <si>
    <t>ก.พ.52-มิ.ย.52</t>
  </si>
  <si>
    <t>งานปรับปรุงระบบชลประทาน</t>
  </si>
  <si>
    <t>งานซ่อมแซมบำรุงรักษาโครงการ</t>
  </si>
  <si>
    <t>งานบำรุงรักษาทาง</t>
  </si>
  <si>
    <t>งานกำจัดวัชพืช</t>
  </si>
  <si>
    <t>งานความปลอดภัยเขื่อน</t>
  </si>
  <si>
    <t>ประจำไตรมาสที่  1  ณ วันที่  30  เดือน  ธันวาคม  พ.ศ.2551</t>
  </si>
  <si>
    <t>รวม  1  ประเด็น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</si>
</sst>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0.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#,##0.00_ ;\-#,##0.00\ "/>
  </numFmts>
  <fonts count="12">
    <font>
      <sz val="10"/>
      <name val="Arial"/>
      <family val="0"/>
    </font>
    <font>
      <sz val="14"/>
      <name val="Angsana New"/>
      <family val="1"/>
    </font>
    <font>
      <sz val="8"/>
      <name val="Arial"/>
      <family val="0"/>
    </font>
    <font>
      <b/>
      <u val="single"/>
      <sz val="12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4"/>
      <name val="AngsanaUPC"/>
      <family val="1"/>
    </font>
    <font>
      <sz val="14"/>
      <name val="Cordia New"/>
      <family val="0"/>
    </font>
    <font>
      <b/>
      <sz val="14"/>
      <name val="Angsana New"/>
      <family val="1"/>
    </font>
    <font>
      <b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88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188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188" fontId="1" fillId="0" borderId="8" xfId="15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2" xfId="21" applyFont="1" applyBorder="1" applyAlignment="1">
      <alignment/>
      <protection/>
    </xf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>
      <alignment/>
    </xf>
    <xf numFmtId="0" fontId="8" fillId="0" borderId="2" xfId="20" applyFont="1" applyBorder="1" applyAlignment="1">
      <alignment vertical="top" wrapText="1"/>
      <protection/>
    </xf>
    <xf numFmtId="0" fontId="1" fillId="0" borderId="2" xfId="20" applyFont="1" applyBorder="1" applyAlignment="1">
      <alignment horizontal="left"/>
      <protection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15" applyNumberFormat="1" applyFont="1" applyBorder="1" applyAlignment="1">
      <alignment horizontal="right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19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2" xfId="20" applyFont="1" applyBorder="1" applyAlignment="1">
      <alignment/>
      <protection/>
    </xf>
    <xf numFmtId="0" fontId="10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1" fillId="0" borderId="2" xfId="20" applyFont="1" applyBorder="1" applyAlignment="1">
      <alignment vertical="top" wrapText="1"/>
      <protection/>
    </xf>
    <xf numFmtId="0" fontId="1" fillId="0" borderId="16" xfId="0" applyFont="1" applyBorder="1" applyAlignment="1">
      <alignment horizontal="center"/>
    </xf>
    <xf numFmtId="188" fontId="1" fillId="0" borderId="2" xfId="15" applyNumberFormat="1" applyFont="1" applyBorder="1" applyAlignment="1">
      <alignment horizontal="center"/>
    </xf>
    <xf numFmtId="43" fontId="1" fillId="0" borderId="2" xfId="15" applyFont="1" applyBorder="1" applyAlignment="1">
      <alignment horizontal="center"/>
    </xf>
    <xf numFmtId="0" fontId="10" fillId="0" borderId="0" xfId="0" applyFont="1" applyAlignment="1">
      <alignment horizontal="center"/>
    </xf>
    <xf numFmtId="188" fontId="10" fillId="0" borderId="0" xfId="15" applyNumberFormat="1" applyFont="1" applyAlignment="1">
      <alignment/>
    </xf>
    <xf numFmtId="188" fontId="1" fillId="0" borderId="0" xfId="15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8" fillId="2" borderId="2" xfId="20" applyFont="1" applyFill="1" applyBorder="1" applyAlignment="1">
      <alignment vertical="top" wrapText="1"/>
      <protection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1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2" xfId="20" applyFont="1" applyFill="1" applyBorder="1" applyAlignment="1">
      <alignment horizontal="left"/>
      <protection/>
    </xf>
    <xf numFmtId="0" fontId="1" fillId="0" borderId="2" xfId="20" applyFont="1" applyFill="1" applyBorder="1" applyAlignment="1">
      <alignment horizontal="left"/>
      <protection/>
    </xf>
    <xf numFmtId="198" fontId="10" fillId="0" borderId="2" xfId="15" applyNumberFormat="1" applyFont="1" applyBorder="1" applyAlignment="1">
      <alignment horizontal="right"/>
    </xf>
    <xf numFmtId="198" fontId="1" fillId="0" borderId="2" xfId="15" applyNumberFormat="1" applyFont="1" applyBorder="1" applyAlignment="1">
      <alignment horizontal="right"/>
    </xf>
    <xf numFmtId="198" fontId="1" fillId="0" borderId="3" xfId="15" applyNumberFormat="1" applyFont="1" applyBorder="1" applyAlignment="1">
      <alignment horizontal="right"/>
    </xf>
    <xf numFmtId="198" fontId="1" fillId="0" borderId="4" xfId="15" applyNumberFormat="1" applyFont="1" applyBorder="1" applyAlignment="1">
      <alignment horizontal="right"/>
    </xf>
    <xf numFmtId="198" fontId="1" fillId="2" borderId="2" xfId="15" applyNumberFormat="1" applyFont="1" applyFill="1" applyBorder="1" applyAlignment="1">
      <alignment horizontal="right"/>
    </xf>
    <xf numFmtId="198" fontId="10" fillId="0" borderId="2" xfId="15" applyNumberFormat="1" applyFont="1" applyFill="1" applyBorder="1" applyAlignment="1">
      <alignment horizontal="right"/>
    </xf>
    <xf numFmtId="198" fontId="1" fillId="0" borderId="2" xfId="15" applyNumberFormat="1" applyFont="1" applyFill="1" applyBorder="1" applyAlignment="1">
      <alignment horizontal="right"/>
    </xf>
    <xf numFmtId="198" fontId="1" fillId="0" borderId="8" xfId="15" applyNumberFormat="1" applyFont="1" applyBorder="1" applyAlignment="1">
      <alignment horizontal="center"/>
    </xf>
    <xf numFmtId="198" fontId="1" fillId="0" borderId="8" xfId="15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" fillId="0" borderId="2" xfId="15" applyNumberFormat="1" applyFont="1" applyFill="1" applyBorder="1" applyAlignment="1">
      <alignment horizontal="right"/>
    </xf>
    <xf numFmtId="4" fontId="1" fillId="0" borderId="2" xfId="15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4" fontId="1" fillId="0" borderId="2" xfId="17" applyNumberFormat="1" applyFont="1" applyBorder="1" applyAlignment="1">
      <alignment horizontal="right" vertical="top"/>
    </xf>
    <xf numFmtId="4" fontId="1" fillId="0" borderId="3" xfId="17" applyNumberFormat="1" applyFont="1" applyBorder="1" applyAlignment="1">
      <alignment horizontal="right" vertical="top"/>
    </xf>
    <xf numFmtId="4" fontId="1" fillId="0" borderId="4" xfId="17" applyNumberFormat="1" applyFont="1" applyBorder="1" applyAlignment="1">
      <alignment horizontal="right" vertical="top"/>
    </xf>
    <xf numFmtId="4" fontId="1" fillId="0" borderId="2" xfId="15" applyNumberFormat="1" applyFont="1" applyBorder="1" applyAlignment="1">
      <alignment horizontal="right" vertical="top"/>
    </xf>
    <xf numFmtId="4" fontId="1" fillId="2" borderId="2" xfId="17" applyNumberFormat="1" applyFont="1" applyFill="1" applyBorder="1" applyAlignment="1">
      <alignment horizontal="right" vertical="top"/>
    </xf>
    <xf numFmtId="4" fontId="1" fillId="2" borderId="2" xfId="0" applyNumberFormat="1" applyFont="1" applyFill="1" applyBorder="1" applyAlignment="1">
      <alignment horizontal="right"/>
    </xf>
    <xf numFmtId="4" fontId="10" fillId="0" borderId="2" xfId="15" applyNumberFormat="1" applyFont="1" applyFill="1" applyBorder="1" applyAlignment="1">
      <alignment horizontal="right"/>
    </xf>
    <xf numFmtId="4" fontId="1" fillId="0" borderId="2" xfId="15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198" fontId="1" fillId="0" borderId="1" xfId="15" applyNumberFormat="1" applyFont="1" applyBorder="1" applyAlignment="1">
      <alignment horizontal="right"/>
    </xf>
    <xf numFmtId="198" fontId="10" fillId="0" borderId="1" xfId="15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เครื่องหมายจุลภาค_แผนงานซ่อมแซมปี 49" xfId="17"/>
    <cellStyle name="Currency" xfId="18"/>
    <cellStyle name="Currency [0]" xfId="19"/>
    <cellStyle name="ปกติ_1.ตาราง 57 ช่อง" xfId="20"/>
    <cellStyle name="ปกติ_แผนงานซ่อมแซมปี 4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0</xdr:row>
      <xdr:rowOff>85725</xdr:rowOff>
    </xdr:from>
    <xdr:to>
      <xdr:col>14</xdr:col>
      <xdr:colOff>762000</xdr:colOff>
      <xdr:row>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72700" y="85725"/>
          <a:ext cx="885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เอกสารแนบ 1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47625</xdr:rowOff>
    </xdr:from>
    <xdr:to>
      <xdr:col>12</xdr:col>
      <xdr:colOff>600075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87050" y="47625"/>
          <a:ext cx="800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ตผป.04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0</xdr:row>
      <xdr:rowOff>47625</xdr:rowOff>
    </xdr:from>
    <xdr:to>
      <xdr:col>12</xdr:col>
      <xdr:colOff>666750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58175" y="47625"/>
          <a:ext cx="752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ผป.01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0</xdr:row>
      <xdr:rowOff>47625</xdr:rowOff>
    </xdr:from>
    <xdr:to>
      <xdr:col>14</xdr:col>
      <xdr:colOff>666750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67850" y="47625"/>
          <a:ext cx="752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ผป.01/1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28575</xdr:rowOff>
    </xdr:from>
    <xdr:to>
      <xdr:col>11</xdr:col>
      <xdr:colOff>1104900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20350" y="28575"/>
          <a:ext cx="752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ผป.02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28575</xdr:rowOff>
    </xdr:from>
    <xdr:to>
      <xdr:col>11</xdr:col>
      <xdr:colOff>1104900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20350" y="28575"/>
          <a:ext cx="752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ผป.03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28575</xdr:rowOff>
    </xdr:from>
    <xdr:to>
      <xdr:col>11</xdr:col>
      <xdr:colOff>1104900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20350" y="28575"/>
          <a:ext cx="752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ผป.04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0</xdr:row>
      <xdr:rowOff>38100</xdr:rowOff>
    </xdr:from>
    <xdr:to>
      <xdr:col>11</xdr:col>
      <xdr:colOff>695325</xdr:colOff>
      <xdr:row>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05925" y="38100"/>
          <a:ext cx="752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ตผป.01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47625</xdr:rowOff>
    </xdr:from>
    <xdr:to>
      <xdr:col>12</xdr:col>
      <xdr:colOff>600075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87050" y="47625"/>
          <a:ext cx="800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ตผป.02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47625</xdr:rowOff>
    </xdr:from>
    <xdr:to>
      <xdr:col>12</xdr:col>
      <xdr:colOff>533400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49100" y="47625"/>
          <a:ext cx="7334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แบบ ตผป.03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view="pageBreakPreview" zoomScaleSheetLayoutView="100" workbookViewId="0" topLeftCell="A1">
      <selection activeCell="Q5" sqref="Q5"/>
    </sheetView>
  </sheetViews>
  <sheetFormatPr defaultColWidth="9.140625" defaultRowHeight="12.75"/>
  <cols>
    <col min="1" max="1" width="4.140625" style="1" customWidth="1"/>
    <col min="2" max="2" width="19.421875" style="1" bestFit="1" customWidth="1"/>
    <col min="3" max="3" width="14.57421875" style="1" customWidth="1"/>
    <col min="4" max="13" width="10.7109375" style="1" customWidth="1"/>
    <col min="14" max="14" width="9.140625" style="1" customWidth="1"/>
    <col min="15" max="15" width="12.140625" style="1" bestFit="1" customWidth="1"/>
    <col min="16" max="16384" width="9.140625" style="1" customWidth="1"/>
  </cols>
  <sheetData>
    <row r="1" spans="1:15" ht="23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>
      <c r="A3" s="9" t="s">
        <v>2</v>
      </c>
      <c r="B3" s="9" t="s">
        <v>1</v>
      </c>
      <c r="C3" s="9" t="s">
        <v>3</v>
      </c>
      <c r="D3" s="96" t="s">
        <v>5</v>
      </c>
      <c r="E3" s="96"/>
      <c r="F3" s="96"/>
      <c r="G3" s="96"/>
      <c r="H3" s="96"/>
      <c r="I3" s="96"/>
      <c r="J3" s="96"/>
      <c r="K3" s="96"/>
      <c r="L3" s="96"/>
      <c r="M3" s="96"/>
      <c r="N3" s="9" t="s">
        <v>13</v>
      </c>
      <c r="O3" s="9" t="s">
        <v>14</v>
      </c>
    </row>
    <row r="4" spans="1:15" ht="21">
      <c r="A4" s="10"/>
      <c r="B4" s="10"/>
      <c r="C4" s="10" t="s">
        <v>4</v>
      </c>
      <c r="D4" s="96" t="s">
        <v>6</v>
      </c>
      <c r="E4" s="96"/>
      <c r="F4" s="96" t="s">
        <v>7</v>
      </c>
      <c r="G4" s="96"/>
      <c r="H4" s="96" t="s">
        <v>8</v>
      </c>
      <c r="I4" s="96"/>
      <c r="J4" s="96" t="s">
        <v>9</v>
      </c>
      <c r="K4" s="96"/>
      <c r="L4" s="96" t="s">
        <v>10</v>
      </c>
      <c r="M4" s="96"/>
      <c r="N4" s="10" t="s">
        <v>11</v>
      </c>
      <c r="O4" s="10"/>
    </row>
    <row r="5" spans="1:15" ht="21">
      <c r="A5" s="11"/>
      <c r="B5" s="11"/>
      <c r="C5" s="11"/>
      <c r="D5" s="12" t="s">
        <v>11</v>
      </c>
      <c r="E5" s="12" t="s">
        <v>12</v>
      </c>
      <c r="F5" s="12" t="s">
        <v>11</v>
      </c>
      <c r="G5" s="12" t="s">
        <v>12</v>
      </c>
      <c r="H5" s="12" t="s">
        <v>11</v>
      </c>
      <c r="I5" s="12" t="s">
        <v>12</v>
      </c>
      <c r="J5" s="12" t="s">
        <v>11</v>
      </c>
      <c r="K5" s="12" t="s">
        <v>12</v>
      </c>
      <c r="L5" s="12" t="s">
        <v>11</v>
      </c>
      <c r="M5" s="12" t="s">
        <v>12</v>
      </c>
      <c r="N5" s="11"/>
      <c r="O5" s="11"/>
    </row>
    <row r="6" spans="1:15" ht="21">
      <c r="A6" s="8"/>
      <c r="B6" s="8" t="s">
        <v>15</v>
      </c>
      <c r="C6" s="8" t="s">
        <v>17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</row>
    <row r="7" spans="1:15" ht="21">
      <c r="A7" s="5"/>
      <c r="B7" s="5" t="s">
        <v>16</v>
      </c>
      <c r="C7" s="5" t="s">
        <v>18</v>
      </c>
      <c r="D7" s="5">
        <v>0</v>
      </c>
      <c r="E7" s="5">
        <v>0</v>
      </c>
      <c r="F7" s="5">
        <v>27</v>
      </c>
      <c r="G7" s="6">
        <v>82016000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27</v>
      </c>
      <c r="O7" s="6">
        <v>82016000</v>
      </c>
    </row>
    <row r="8" spans="1:15" ht="21">
      <c r="A8" s="5"/>
      <c r="B8" s="5"/>
      <c r="C8" s="13" t="s">
        <v>19</v>
      </c>
      <c r="D8" s="13">
        <v>0</v>
      </c>
      <c r="E8" s="13">
        <v>0</v>
      </c>
      <c r="F8" s="13">
        <v>4</v>
      </c>
      <c r="G8" s="14">
        <v>4686000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</v>
      </c>
      <c r="O8" s="14">
        <v>4686000</v>
      </c>
    </row>
    <row r="9" spans="1:15" ht="21">
      <c r="A9" s="7"/>
      <c r="B9" s="7"/>
      <c r="C9" s="21" t="s">
        <v>20</v>
      </c>
      <c r="D9" s="21">
        <v>0</v>
      </c>
      <c r="E9" s="21">
        <v>0</v>
      </c>
      <c r="F9" s="21">
        <f>SUM(F6:F8)</f>
        <v>31</v>
      </c>
      <c r="G9" s="22">
        <f>SUM(G6:G8)</f>
        <v>86702000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f>SUM(N6:N8)</f>
        <v>31</v>
      </c>
      <c r="O9" s="22">
        <f>SUM(O6:O8)</f>
        <v>86702000</v>
      </c>
    </row>
  </sheetData>
  <mergeCells count="7">
    <mergeCell ref="L4:M4"/>
    <mergeCell ref="D3:M3"/>
    <mergeCell ref="A1:O1"/>
    <mergeCell ref="D4:E4"/>
    <mergeCell ref="F4:G4"/>
    <mergeCell ref="H4:I4"/>
    <mergeCell ref="J4:K4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84" r:id="rId2"/>
  <colBreaks count="1" manualBreakCount="1">
    <brk id="15" max="1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 topLeftCell="A1">
      <selection activeCell="A1" sqref="A1:M4"/>
    </sheetView>
  </sheetViews>
  <sheetFormatPr defaultColWidth="9.140625" defaultRowHeight="12.75"/>
  <cols>
    <col min="1" max="1" width="15.8515625" style="1" customWidth="1"/>
    <col min="2" max="2" width="9.140625" style="1" customWidth="1"/>
    <col min="3" max="3" width="28.28125" style="1" customWidth="1"/>
    <col min="4" max="5" width="9.140625" style="1" customWidth="1"/>
    <col min="6" max="6" width="12.00390625" style="1" customWidth="1"/>
    <col min="7" max="7" width="13.7109375" style="1" customWidth="1"/>
    <col min="8" max="8" width="17.7109375" style="1" customWidth="1"/>
    <col min="9" max="9" width="13.8515625" style="1" customWidth="1"/>
    <col min="10" max="10" width="15.00390625" style="1" customWidth="1"/>
    <col min="11" max="11" width="9.140625" style="1" customWidth="1"/>
    <col min="12" max="12" width="10.28125" style="1" customWidth="1"/>
    <col min="13" max="16384" width="9.140625" style="1" customWidth="1"/>
  </cols>
  <sheetData>
    <row r="1" spans="1:13" ht="23.2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3.25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3.25">
      <c r="A3" s="101" t="s">
        <v>101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3.25">
      <c r="A4" s="102" t="s">
        <v>118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2:13" ht="21">
      <c r="L5" s="106" t="s">
        <v>70</v>
      </c>
      <c r="M5" s="106"/>
    </row>
    <row r="6" spans="1:13" ht="21">
      <c r="A6" s="9" t="s">
        <v>48</v>
      </c>
      <c r="B6" s="9" t="s">
        <v>51</v>
      </c>
      <c r="C6" s="34"/>
      <c r="D6" s="96" t="s">
        <v>55</v>
      </c>
      <c r="E6" s="96"/>
      <c r="F6" s="34"/>
      <c r="G6" s="9" t="s">
        <v>63</v>
      </c>
      <c r="H6" s="9"/>
      <c r="I6" s="9" t="s">
        <v>102</v>
      </c>
      <c r="J6" s="96" t="s">
        <v>104</v>
      </c>
      <c r="K6" s="96"/>
      <c r="L6" s="96"/>
      <c r="M6" s="96"/>
    </row>
    <row r="7" spans="1:13" ht="21">
      <c r="A7" s="10" t="s">
        <v>49</v>
      </c>
      <c r="B7" s="33" t="s">
        <v>53</v>
      </c>
      <c r="C7" s="10" t="s">
        <v>54</v>
      </c>
      <c r="D7" s="34"/>
      <c r="E7" s="34"/>
      <c r="F7" s="10" t="s">
        <v>12</v>
      </c>
      <c r="G7" s="10" t="s">
        <v>12</v>
      </c>
      <c r="H7" s="10" t="s">
        <v>65</v>
      </c>
      <c r="I7" s="10" t="s">
        <v>103</v>
      </c>
      <c r="J7" s="96" t="s">
        <v>105</v>
      </c>
      <c r="K7" s="96"/>
      <c r="L7" s="96" t="s">
        <v>107</v>
      </c>
      <c r="M7" s="96"/>
    </row>
    <row r="8" spans="1:13" ht="21">
      <c r="A8" s="10" t="s">
        <v>50</v>
      </c>
      <c r="B8" s="10"/>
      <c r="C8" s="10"/>
      <c r="D8" s="10" t="s">
        <v>56</v>
      </c>
      <c r="E8" s="10" t="s">
        <v>57</v>
      </c>
      <c r="F8" s="33" t="s">
        <v>109</v>
      </c>
      <c r="G8" s="33" t="s">
        <v>62</v>
      </c>
      <c r="H8" s="33" t="s">
        <v>64</v>
      </c>
      <c r="I8" s="10" t="s">
        <v>67</v>
      </c>
      <c r="J8" s="9" t="s">
        <v>106</v>
      </c>
      <c r="K8" s="9" t="s">
        <v>92</v>
      </c>
      <c r="L8" s="9" t="s">
        <v>108</v>
      </c>
      <c r="M8" s="9" t="s">
        <v>92</v>
      </c>
    </row>
    <row r="9" spans="1:13" ht="21">
      <c r="A9" s="32" t="s">
        <v>52</v>
      </c>
      <c r="B9" s="11"/>
      <c r="C9" s="11"/>
      <c r="D9" s="11"/>
      <c r="E9" s="11"/>
      <c r="F9" s="37"/>
      <c r="G9" s="37"/>
      <c r="H9" s="37"/>
      <c r="I9" s="32" t="s">
        <v>66</v>
      </c>
      <c r="J9" s="37"/>
      <c r="K9" s="37"/>
      <c r="L9" s="37"/>
      <c r="M9" s="37"/>
    </row>
    <row r="10" spans="1:13" ht="21">
      <c r="A10" s="34"/>
      <c r="B10" s="34"/>
      <c r="C10" s="34" t="s">
        <v>72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21">
      <c r="A11" s="36"/>
      <c r="B11" s="36"/>
      <c r="C11" s="36" t="s">
        <v>110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1">
      <c r="A12" s="36"/>
      <c r="B12" s="36"/>
      <c r="C12" s="36" t="s">
        <v>111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1">
      <c r="A13" s="36"/>
      <c r="B13" s="36"/>
      <c r="C13" s="36" t="s">
        <v>75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21">
      <c r="A14" s="36"/>
      <c r="B14" s="36"/>
      <c r="C14" s="36" t="s">
        <v>111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21">
      <c r="A15" s="36"/>
      <c r="B15" s="36"/>
      <c r="C15" s="36" t="s">
        <v>75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21">
      <c r="A16" s="36"/>
      <c r="B16" s="36"/>
      <c r="C16" s="10" t="s">
        <v>69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21">
      <c r="A17" s="21"/>
      <c r="B17" s="21" t="s">
        <v>24</v>
      </c>
      <c r="C17" s="21" t="s">
        <v>112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9" spans="1:2" ht="21">
      <c r="A19" s="1" t="s">
        <v>26</v>
      </c>
      <c r="B19" s="24" t="s">
        <v>113</v>
      </c>
    </row>
    <row r="20" ht="21">
      <c r="C20" s="1" t="s">
        <v>114</v>
      </c>
    </row>
    <row r="21" ht="21">
      <c r="C21" s="1" t="s">
        <v>115</v>
      </c>
    </row>
    <row r="22" ht="21">
      <c r="C22" s="1" t="s">
        <v>116</v>
      </c>
    </row>
    <row r="23" ht="21">
      <c r="C23" s="1" t="s">
        <v>117</v>
      </c>
    </row>
  </sheetData>
  <mergeCells count="9">
    <mergeCell ref="D6:E6"/>
    <mergeCell ref="J6:M6"/>
    <mergeCell ref="J7:K7"/>
    <mergeCell ref="L7:M7"/>
    <mergeCell ref="L5:M5"/>
    <mergeCell ref="A1:M1"/>
    <mergeCell ref="A2:M2"/>
    <mergeCell ref="A3:M3"/>
    <mergeCell ref="A4:M4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0" sqref="J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view="pageBreakPreview" zoomScaleSheetLayoutView="10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21.28125" style="1" customWidth="1"/>
    <col min="3" max="3" width="16.57421875" style="1" customWidth="1"/>
    <col min="4" max="12" width="9.140625" style="1" customWidth="1"/>
    <col min="13" max="13" width="11.140625" style="1" customWidth="1"/>
    <col min="14" max="16384" width="9.140625" style="1" customWidth="1"/>
  </cols>
  <sheetData>
    <row r="1" spans="1:13" ht="23.2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3.2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3.2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2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5" t="s">
        <v>70</v>
      </c>
    </row>
    <row r="5" spans="1:13" ht="21">
      <c r="A5" s="9" t="s">
        <v>2</v>
      </c>
      <c r="B5" s="9" t="s">
        <v>1</v>
      </c>
      <c r="C5" s="9" t="s">
        <v>3</v>
      </c>
      <c r="D5" s="96" t="s">
        <v>5</v>
      </c>
      <c r="E5" s="96"/>
      <c r="F5" s="96"/>
      <c r="G5" s="96"/>
      <c r="H5" s="96"/>
      <c r="I5" s="96"/>
      <c r="J5" s="96"/>
      <c r="K5" s="98"/>
      <c r="L5" s="99" t="s">
        <v>24</v>
      </c>
      <c r="M5" s="100"/>
    </row>
    <row r="6" spans="1:13" ht="21">
      <c r="A6" s="10"/>
      <c r="B6" s="10"/>
      <c r="C6" s="10" t="s">
        <v>4</v>
      </c>
      <c r="D6" s="96" t="s">
        <v>6</v>
      </c>
      <c r="E6" s="96"/>
      <c r="F6" s="96" t="s">
        <v>7</v>
      </c>
      <c r="G6" s="96"/>
      <c r="H6" s="96" t="s">
        <v>8</v>
      </c>
      <c r="I6" s="96"/>
      <c r="J6" s="96" t="s">
        <v>9</v>
      </c>
      <c r="K6" s="98"/>
      <c r="L6" s="16"/>
      <c r="M6" s="17"/>
    </row>
    <row r="7" spans="1:13" ht="21">
      <c r="A7" s="11"/>
      <c r="B7" s="11"/>
      <c r="C7" s="11"/>
      <c r="D7" s="12" t="s">
        <v>11</v>
      </c>
      <c r="E7" s="12" t="s">
        <v>12</v>
      </c>
      <c r="F7" s="12" t="s">
        <v>11</v>
      </c>
      <c r="G7" s="12" t="s">
        <v>12</v>
      </c>
      <c r="H7" s="12" t="s">
        <v>11</v>
      </c>
      <c r="I7" s="12" t="s">
        <v>12</v>
      </c>
      <c r="J7" s="12" t="s">
        <v>11</v>
      </c>
      <c r="K7" s="15" t="s">
        <v>12</v>
      </c>
      <c r="L7" s="12" t="s">
        <v>11</v>
      </c>
      <c r="M7" s="18" t="s">
        <v>12</v>
      </c>
    </row>
    <row r="8" spans="1:13" ht="21">
      <c r="A8" s="19"/>
      <c r="B8" s="19" t="s">
        <v>40</v>
      </c>
      <c r="C8" s="3">
        <v>1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1">
      <c r="A9" s="5"/>
      <c r="B9" s="5" t="s">
        <v>39</v>
      </c>
      <c r="C9" s="4">
        <v>2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1">
      <c r="A10" s="5"/>
      <c r="B10" s="5"/>
      <c r="C10" s="20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1">
      <c r="A11" s="7"/>
      <c r="B11" s="7"/>
      <c r="C11" s="12" t="s">
        <v>25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2:15" ht="21">
      <c r="B12" s="26" t="s">
        <v>26</v>
      </c>
      <c r="C12" s="27" t="s">
        <v>27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5" ht="21">
      <c r="B13" s="28"/>
      <c r="C13" s="27" t="s">
        <v>28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15" ht="21">
      <c r="B14" s="28"/>
      <c r="C14" s="28"/>
      <c r="D14" s="27" t="s">
        <v>29</v>
      </c>
      <c r="E14" s="28"/>
      <c r="F14" s="28"/>
      <c r="G14" s="28"/>
      <c r="H14" s="28"/>
      <c r="I14" s="28"/>
      <c r="J14" s="29" t="s">
        <v>32</v>
      </c>
      <c r="L14" s="29"/>
      <c r="M14" s="28"/>
      <c r="N14" s="28"/>
      <c r="O14" s="28"/>
    </row>
    <row r="15" spans="2:15" ht="21">
      <c r="B15" s="28"/>
      <c r="C15" s="27"/>
      <c r="D15" s="29" t="s">
        <v>30</v>
      </c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2:15" ht="21">
      <c r="B16" s="28"/>
      <c r="C16" s="27"/>
      <c r="D16" s="29" t="s">
        <v>31</v>
      </c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ht="21">
      <c r="B17" s="28"/>
      <c r="C17" s="27" t="s">
        <v>33</v>
      </c>
      <c r="D17" s="28"/>
      <c r="E17" s="28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ht="21">
      <c r="B18" s="28"/>
      <c r="C18" s="27"/>
      <c r="D18" s="28"/>
      <c r="E18" s="28" t="s">
        <v>35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2:15" ht="21">
      <c r="B19" s="28"/>
      <c r="C19" s="27"/>
      <c r="D19" s="28"/>
      <c r="E19" s="28" t="s">
        <v>36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5" ht="21">
      <c r="B20" s="28"/>
      <c r="C20" s="30" t="s">
        <v>38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5" ht="21">
      <c r="B21" s="28"/>
      <c r="C21" s="31" t="s">
        <v>37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ht="21">
      <c r="C22" s="24"/>
    </row>
    <row r="23" ht="21">
      <c r="C23" s="24"/>
    </row>
    <row r="25" spans="1:38" ht="2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32" spans="4:13" ht="21">
      <c r="D32" s="25"/>
      <c r="E32" s="25"/>
      <c r="F32" s="25"/>
      <c r="G32" s="25"/>
      <c r="H32" s="25"/>
      <c r="I32" s="25"/>
      <c r="J32" s="25"/>
      <c r="K32" s="25"/>
      <c r="L32" s="25"/>
      <c r="M32" s="25"/>
    </row>
  </sheetData>
  <mergeCells count="9">
    <mergeCell ref="L5:M5"/>
    <mergeCell ref="A1:M1"/>
    <mergeCell ref="A2:M2"/>
    <mergeCell ref="A3:M3"/>
    <mergeCell ref="D5:K5"/>
    <mergeCell ref="D6:E6"/>
    <mergeCell ref="F6:G6"/>
    <mergeCell ref="H6:I6"/>
    <mergeCell ref="J6:K6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workbookViewId="0" topLeftCell="B4">
      <selection activeCell="O6" sqref="O6"/>
    </sheetView>
  </sheetViews>
  <sheetFormatPr defaultColWidth="9.140625" defaultRowHeight="12.75"/>
  <cols>
    <col min="1" max="1" width="5.00390625" style="1" customWidth="1"/>
    <col min="2" max="2" width="21.140625" style="1" customWidth="1"/>
    <col min="3" max="3" width="16.57421875" style="1" customWidth="1"/>
    <col min="4" max="14" width="9.140625" style="1" customWidth="1"/>
    <col min="15" max="15" width="11.140625" style="1" customWidth="1"/>
    <col min="16" max="16384" width="9.140625" style="1" customWidth="1"/>
  </cols>
  <sheetData>
    <row r="1" spans="1:15" ht="23.25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23.2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3.25">
      <c r="A3" s="102" t="s">
        <v>119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2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35" t="s">
        <v>70</v>
      </c>
    </row>
    <row r="5" spans="1:15" ht="21">
      <c r="A5" s="9" t="s">
        <v>2</v>
      </c>
      <c r="B5" s="9" t="s">
        <v>1</v>
      </c>
      <c r="C5" s="9" t="s">
        <v>3</v>
      </c>
      <c r="D5" s="98" t="s">
        <v>5</v>
      </c>
      <c r="E5" s="103"/>
      <c r="F5" s="103"/>
      <c r="G5" s="103"/>
      <c r="H5" s="103"/>
      <c r="I5" s="103"/>
      <c r="J5" s="103"/>
      <c r="K5" s="103"/>
      <c r="L5" s="103"/>
      <c r="M5" s="104"/>
      <c r="N5" s="99" t="s">
        <v>24</v>
      </c>
      <c r="O5" s="100"/>
    </row>
    <row r="6" spans="1:15" ht="21">
      <c r="A6" s="10"/>
      <c r="B6" s="10"/>
      <c r="C6" s="10" t="s">
        <v>4</v>
      </c>
      <c r="D6" s="96" t="s">
        <v>6</v>
      </c>
      <c r="E6" s="96"/>
      <c r="F6" s="96" t="s">
        <v>7</v>
      </c>
      <c r="G6" s="96"/>
      <c r="H6" s="96" t="s">
        <v>8</v>
      </c>
      <c r="I6" s="96"/>
      <c r="J6" s="96" t="s">
        <v>9</v>
      </c>
      <c r="K6" s="98"/>
      <c r="L6" s="96" t="s">
        <v>10</v>
      </c>
      <c r="M6" s="98"/>
      <c r="N6" s="16"/>
      <c r="O6" s="17"/>
    </row>
    <row r="7" spans="1:15" ht="21">
      <c r="A7" s="11"/>
      <c r="B7" s="11"/>
      <c r="C7" s="11"/>
      <c r="D7" s="12" t="s">
        <v>11</v>
      </c>
      <c r="E7" s="12" t="s">
        <v>12</v>
      </c>
      <c r="F7" s="12" t="s">
        <v>11</v>
      </c>
      <c r="G7" s="12" t="s">
        <v>12</v>
      </c>
      <c r="H7" s="12" t="s">
        <v>11</v>
      </c>
      <c r="I7" s="12" t="s">
        <v>12</v>
      </c>
      <c r="J7" s="12" t="s">
        <v>11</v>
      </c>
      <c r="K7" s="15" t="s">
        <v>12</v>
      </c>
      <c r="L7" s="12" t="s">
        <v>11</v>
      </c>
      <c r="M7" s="15" t="s">
        <v>12</v>
      </c>
      <c r="N7" s="12" t="s">
        <v>11</v>
      </c>
      <c r="O7" s="18" t="s">
        <v>12</v>
      </c>
    </row>
    <row r="8" spans="1:15" ht="21">
      <c r="A8" s="19"/>
      <c r="B8" s="19" t="s">
        <v>40</v>
      </c>
      <c r="C8" s="3">
        <v>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21">
      <c r="A9" s="5"/>
      <c r="B9" s="5" t="s">
        <v>39</v>
      </c>
      <c r="C9" s="4">
        <v>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1">
      <c r="A10" s="5"/>
      <c r="B10" s="5"/>
      <c r="C10" s="20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21">
      <c r="A11" s="7"/>
      <c r="B11" s="7"/>
      <c r="C11" s="12" t="s">
        <v>25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7" ht="21">
      <c r="B12" s="26" t="s">
        <v>26</v>
      </c>
      <c r="C12" s="27" t="s">
        <v>27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2:17" ht="21">
      <c r="B13" s="28"/>
      <c r="C13" s="27" t="s">
        <v>28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17" ht="21">
      <c r="B14" s="28"/>
      <c r="C14" s="28"/>
      <c r="D14" s="27" t="s">
        <v>41</v>
      </c>
      <c r="E14" s="28"/>
      <c r="F14" s="28"/>
      <c r="G14" s="28"/>
      <c r="H14" s="28"/>
      <c r="I14" s="28"/>
      <c r="J14" s="29" t="s">
        <v>44</v>
      </c>
      <c r="L14" s="29"/>
      <c r="N14" s="29"/>
      <c r="O14" s="28"/>
      <c r="P14" s="28"/>
      <c r="Q14" s="28"/>
    </row>
    <row r="15" spans="2:17" ht="21">
      <c r="B15" s="28"/>
      <c r="C15" s="27"/>
      <c r="D15" s="29" t="s">
        <v>42</v>
      </c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ht="21">
      <c r="B16" s="28"/>
      <c r="C16" s="27"/>
      <c r="D16" s="29" t="s">
        <v>43</v>
      </c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21">
      <c r="B17" s="28"/>
      <c r="C17" s="27" t="s">
        <v>33</v>
      </c>
      <c r="D17" s="28"/>
      <c r="E17" s="28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21">
      <c r="B18" s="28"/>
      <c r="C18" s="27"/>
      <c r="D18" s="28"/>
      <c r="E18" s="28" t="s">
        <v>35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2:17" ht="21">
      <c r="B19" s="28"/>
      <c r="C19" s="27"/>
      <c r="D19" s="28"/>
      <c r="E19" s="28" t="s">
        <v>36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2:17" ht="21">
      <c r="B20" s="28"/>
      <c r="C20" s="30" t="s">
        <v>38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2:17" ht="21">
      <c r="B21" s="28"/>
      <c r="C21" s="31" t="s">
        <v>37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ht="21">
      <c r="C22" s="24"/>
    </row>
    <row r="23" ht="21">
      <c r="C23" s="24"/>
    </row>
    <row r="25" spans="1:40" ht="2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32" spans="4:15" ht="2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</sheetData>
  <mergeCells count="10">
    <mergeCell ref="L6:M6"/>
    <mergeCell ref="D5:M5"/>
    <mergeCell ref="N5:O5"/>
    <mergeCell ref="A1:O1"/>
    <mergeCell ref="A2:O2"/>
    <mergeCell ref="A3:O3"/>
    <mergeCell ref="D6:E6"/>
    <mergeCell ref="F6:G6"/>
    <mergeCell ref="H6:I6"/>
    <mergeCell ref="J6:K6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SheetLayoutView="100" workbookViewId="0" topLeftCell="A1">
      <selection activeCell="F13" sqref="F13"/>
    </sheetView>
  </sheetViews>
  <sheetFormatPr defaultColWidth="9.140625" defaultRowHeight="12.75"/>
  <cols>
    <col min="1" max="1" width="15.00390625" style="1" customWidth="1"/>
    <col min="2" max="2" width="7.28125" style="1" customWidth="1"/>
    <col min="3" max="3" width="36.28125" style="1" customWidth="1"/>
    <col min="4" max="8" width="9.140625" style="1" customWidth="1"/>
    <col min="9" max="9" width="14.140625" style="1" customWidth="1"/>
    <col min="10" max="10" width="15.00390625" style="1" customWidth="1"/>
    <col min="11" max="11" width="17.57421875" style="1" customWidth="1"/>
    <col min="12" max="12" width="17.00390625" style="1" customWidth="1"/>
    <col min="13" max="16384" width="9.140625" style="1" customWidth="1"/>
  </cols>
  <sheetData>
    <row r="1" spans="1:12" ht="23.25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3.25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3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5" t="s">
        <v>70</v>
      </c>
    </row>
    <row r="5" spans="1:13" ht="21">
      <c r="A5" s="9" t="s">
        <v>48</v>
      </c>
      <c r="B5" s="9" t="s">
        <v>51</v>
      </c>
      <c r="C5" s="34"/>
      <c r="D5" s="98" t="s">
        <v>55</v>
      </c>
      <c r="E5" s="104"/>
      <c r="F5" s="98" t="s">
        <v>58</v>
      </c>
      <c r="G5" s="103"/>
      <c r="H5" s="104"/>
      <c r="I5" s="9" t="s">
        <v>12</v>
      </c>
      <c r="J5" s="9" t="s">
        <v>63</v>
      </c>
      <c r="K5" s="9" t="s">
        <v>65</v>
      </c>
      <c r="L5" s="9" t="s">
        <v>48</v>
      </c>
      <c r="M5" s="2"/>
    </row>
    <row r="6" spans="1:13" ht="21">
      <c r="A6" s="10" t="s">
        <v>49</v>
      </c>
      <c r="B6" s="33" t="s">
        <v>53</v>
      </c>
      <c r="C6" s="10" t="s">
        <v>54</v>
      </c>
      <c r="D6" s="34"/>
      <c r="E6" s="34"/>
      <c r="F6" s="34"/>
      <c r="G6" s="34"/>
      <c r="H6" s="34"/>
      <c r="I6" s="33" t="s">
        <v>62</v>
      </c>
      <c r="J6" s="10" t="s">
        <v>12</v>
      </c>
      <c r="K6" s="33" t="s">
        <v>66</v>
      </c>
      <c r="L6" s="10" t="s">
        <v>67</v>
      </c>
      <c r="M6" s="2"/>
    </row>
    <row r="7" spans="1:13" ht="21">
      <c r="A7" s="10" t="s">
        <v>50</v>
      </c>
      <c r="B7" s="10"/>
      <c r="C7" s="10"/>
      <c r="D7" s="10" t="s">
        <v>56</v>
      </c>
      <c r="E7" s="10" t="s">
        <v>57</v>
      </c>
      <c r="F7" s="10" t="s">
        <v>59</v>
      </c>
      <c r="G7" s="10" t="s">
        <v>60</v>
      </c>
      <c r="H7" s="10" t="s">
        <v>61</v>
      </c>
      <c r="I7" s="10"/>
      <c r="J7" s="33" t="s">
        <v>64</v>
      </c>
      <c r="K7" s="10"/>
      <c r="L7" s="33" t="s">
        <v>68</v>
      </c>
      <c r="M7" s="2"/>
    </row>
    <row r="8" spans="1:13" ht="21">
      <c r="A8" s="32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"/>
    </row>
    <row r="9" spans="1:12" ht="21">
      <c r="A9" s="34"/>
      <c r="B9" s="9"/>
      <c r="C9" s="34" t="s">
        <v>72</v>
      </c>
      <c r="D9" s="34"/>
      <c r="E9" s="34"/>
      <c r="F9" s="34"/>
      <c r="G9" s="34"/>
      <c r="H9" s="34"/>
      <c r="I9" s="34"/>
      <c r="J9" s="34"/>
      <c r="K9" s="34"/>
      <c r="L9" s="34"/>
    </row>
    <row r="10" spans="1:12" ht="21">
      <c r="A10" s="36"/>
      <c r="B10" s="10"/>
      <c r="C10" s="36" t="s">
        <v>73</v>
      </c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1">
      <c r="A11" s="36"/>
      <c r="B11" s="10">
        <v>1</v>
      </c>
      <c r="C11" s="36" t="s">
        <v>74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21">
      <c r="A12" s="36"/>
      <c r="B12" s="10"/>
      <c r="C12" s="36" t="s">
        <v>75</v>
      </c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1">
      <c r="A13" s="36"/>
      <c r="B13" s="10">
        <v>2</v>
      </c>
      <c r="C13" s="36" t="s">
        <v>74</v>
      </c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21">
      <c r="A14" s="36"/>
      <c r="B14" s="10"/>
      <c r="C14" s="36" t="s">
        <v>75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1">
      <c r="A15" s="36"/>
      <c r="B15" s="36"/>
      <c r="C15" s="10" t="s">
        <v>69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1">
      <c r="A17" s="21"/>
      <c r="B17" s="21" t="s">
        <v>24</v>
      </c>
      <c r="C17" s="21" t="s">
        <v>71</v>
      </c>
      <c r="D17" s="21"/>
      <c r="E17" s="21"/>
      <c r="F17" s="21"/>
      <c r="G17" s="21"/>
      <c r="H17" s="21"/>
      <c r="I17" s="21"/>
      <c r="J17" s="21"/>
      <c r="K17" s="21"/>
      <c r="L17" s="21"/>
    </row>
  </sheetData>
  <mergeCells count="5">
    <mergeCell ref="D5:E5"/>
    <mergeCell ref="F5:H5"/>
    <mergeCell ref="A1:L1"/>
    <mergeCell ref="A2:L2"/>
    <mergeCell ref="A3:L3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60" workbookViewId="0" topLeftCell="A1">
      <selection activeCell="A3" sqref="A3:L3"/>
    </sheetView>
  </sheetViews>
  <sheetFormatPr defaultColWidth="9.140625" defaultRowHeight="12.75"/>
  <cols>
    <col min="1" max="1" width="15.00390625" style="1" customWidth="1"/>
    <col min="2" max="2" width="7.28125" style="1" customWidth="1"/>
    <col min="3" max="3" width="36.28125" style="1" customWidth="1"/>
    <col min="4" max="8" width="9.140625" style="1" customWidth="1"/>
    <col min="9" max="9" width="14.140625" style="1" customWidth="1"/>
    <col min="10" max="10" width="15.00390625" style="1" customWidth="1"/>
    <col min="11" max="11" width="17.57421875" style="1" customWidth="1"/>
    <col min="12" max="12" width="17.00390625" style="1" customWidth="1"/>
    <col min="13" max="16384" width="9.140625" style="1" customWidth="1"/>
  </cols>
  <sheetData>
    <row r="1" spans="1:12" ht="23.25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3.25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3.25">
      <c r="A3" s="101" t="s">
        <v>76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5" t="s">
        <v>70</v>
      </c>
    </row>
    <row r="5" spans="1:13" ht="21">
      <c r="A5" s="9" t="s">
        <v>48</v>
      </c>
      <c r="B5" s="9" t="s">
        <v>51</v>
      </c>
      <c r="C5" s="34"/>
      <c r="D5" s="98" t="s">
        <v>55</v>
      </c>
      <c r="E5" s="104"/>
      <c r="F5" s="98" t="s">
        <v>58</v>
      </c>
      <c r="G5" s="103"/>
      <c r="H5" s="104"/>
      <c r="I5" s="9" t="s">
        <v>12</v>
      </c>
      <c r="J5" s="9" t="s">
        <v>63</v>
      </c>
      <c r="K5" s="9" t="s">
        <v>65</v>
      </c>
      <c r="L5" s="9" t="s">
        <v>48</v>
      </c>
      <c r="M5" s="2"/>
    </row>
    <row r="6" spans="1:13" ht="21">
      <c r="A6" s="10" t="s">
        <v>49</v>
      </c>
      <c r="B6" s="33" t="s">
        <v>53</v>
      </c>
      <c r="C6" s="10" t="s">
        <v>54</v>
      </c>
      <c r="D6" s="34"/>
      <c r="E6" s="34"/>
      <c r="F6" s="34"/>
      <c r="G6" s="34"/>
      <c r="H6" s="34"/>
      <c r="I6" s="33" t="s">
        <v>62</v>
      </c>
      <c r="J6" s="10" t="s">
        <v>12</v>
      </c>
      <c r="K6" s="33" t="s">
        <v>66</v>
      </c>
      <c r="L6" s="10" t="s">
        <v>67</v>
      </c>
      <c r="M6" s="2"/>
    </row>
    <row r="7" spans="1:13" ht="21">
      <c r="A7" s="10" t="s">
        <v>50</v>
      </c>
      <c r="B7" s="10"/>
      <c r="C7" s="10"/>
      <c r="D7" s="10" t="s">
        <v>56</v>
      </c>
      <c r="E7" s="10" t="s">
        <v>57</v>
      </c>
      <c r="F7" s="10" t="s">
        <v>59</v>
      </c>
      <c r="G7" s="10" t="s">
        <v>60</v>
      </c>
      <c r="H7" s="10" t="s">
        <v>61</v>
      </c>
      <c r="I7" s="10"/>
      <c r="J7" s="33" t="s">
        <v>64</v>
      </c>
      <c r="K7" s="10"/>
      <c r="L7" s="33" t="s">
        <v>68</v>
      </c>
      <c r="M7" s="2"/>
    </row>
    <row r="8" spans="1:13" ht="21">
      <c r="A8" s="32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"/>
    </row>
    <row r="9" spans="1:12" ht="21">
      <c r="A9" s="34"/>
      <c r="B9" s="9"/>
      <c r="C9" s="34" t="s">
        <v>72</v>
      </c>
      <c r="D9" s="34"/>
      <c r="E9" s="34"/>
      <c r="F9" s="34"/>
      <c r="G9" s="34"/>
      <c r="H9" s="34"/>
      <c r="I9" s="34"/>
      <c r="J9" s="34"/>
      <c r="K9" s="34"/>
      <c r="L9" s="34"/>
    </row>
    <row r="10" spans="1:12" ht="21">
      <c r="A10" s="36"/>
      <c r="B10" s="10"/>
      <c r="C10" s="36" t="s">
        <v>73</v>
      </c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1">
      <c r="A11" s="36"/>
      <c r="B11" s="10">
        <v>1</v>
      </c>
      <c r="C11" s="36" t="s">
        <v>74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21">
      <c r="A12" s="36"/>
      <c r="B12" s="10"/>
      <c r="C12" s="36" t="s">
        <v>75</v>
      </c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1">
      <c r="A13" s="36"/>
      <c r="B13" s="10">
        <v>2</v>
      </c>
      <c r="C13" s="36" t="s">
        <v>74</v>
      </c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21">
      <c r="A14" s="36"/>
      <c r="B14" s="10"/>
      <c r="C14" s="36" t="s">
        <v>75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1">
      <c r="A15" s="36"/>
      <c r="B15" s="36"/>
      <c r="C15" s="10" t="s">
        <v>69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1">
      <c r="A17" s="21"/>
      <c r="B17" s="21" t="s">
        <v>24</v>
      </c>
      <c r="C17" s="21" t="s">
        <v>71</v>
      </c>
      <c r="D17" s="21"/>
      <c r="E17" s="21"/>
      <c r="F17" s="21"/>
      <c r="G17" s="21"/>
      <c r="H17" s="21"/>
      <c r="I17" s="21"/>
      <c r="J17" s="21"/>
      <c r="K17" s="21"/>
      <c r="L17" s="21"/>
    </row>
  </sheetData>
  <mergeCells count="5">
    <mergeCell ref="D5:E5"/>
    <mergeCell ref="F5:H5"/>
    <mergeCell ref="A1:L1"/>
    <mergeCell ref="A2:L2"/>
    <mergeCell ref="A3:L3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75" zoomScaleSheetLayoutView="75" workbookViewId="0" topLeftCell="A1">
      <selection activeCell="A1" sqref="A1:L3"/>
    </sheetView>
  </sheetViews>
  <sheetFormatPr defaultColWidth="9.140625" defaultRowHeight="12.75"/>
  <cols>
    <col min="1" max="1" width="15.00390625" style="1" customWidth="1"/>
    <col min="2" max="2" width="7.28125" style="1" customWidth="1"/>
    <col min="3" max="3" width="36.28125" style="1" customWidth="1"/>
    <col min="4" max="8" width="9.140625" style="1" customWidth="1"/>
    <col min="9" max="9" width="14.140625" style="1" customWidth="1"/>
    <col min="10" max="10" width="15.00390625" style="1" customWidth="1"/>
    <col min="11" max="11" width="17.57421875" style="1" customWidth="1"/>
    <col min="12" max="12" width="17.00390625" style="1" customWidth="1"/>
    <col min="13" max="16384" width="9.140625" style="1" customWidth="1"/>
  </cols>
  <sheetData>
    <row r="1" spans="1:12" ht="23.25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3.25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3.25">
      <c r="A3" s="101" t="s">
        <v>77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5" t="s">
        <v>70</v>
      </c>
    </row>
    <row r="5" spans="1:13" ht="21">
      <c r="A5" s="9" t="s">
        <v>48</v>
      </c>
      <c r="B5" s="9" t="s">
        <v>51</v>
      </c>
      <c r="C5" s="34"/>
      <c r="D5" s="98" t="s">
        <v>55</v>
      </c>
      <c r="E5" s="104"/>
      <c r="F5" s="98" t="s">
        <v>58</v>
      </c>
      <c r="G5" s="103"/>
      <c r="H5" s="104"/>
      <c r="I5" s="9" t="s">
        <v>12</v>
      </c>
      <c r="J5" s="9" t="s">
        <v>63</v>
      </c>
      <c r="K5" s="9" t="s">
        <v>65</v>
      </c>
      <c r="L5" s="9" t="s">
        <v>48</v>
      </c>
      <c r="M5" s="2"/>
    </row>
    <row r="6" spans="1:13" ht="21">
      <c r="A6" s="10" t="s">
        <v>49</v>
      </c>
      <c r="B6" s="33" t="s">
        <v>53</v>
      </c>
      <c r="C6" s="10" t="s">
        <v>54</v>
      </c>
      <c r="D6" s="34"/>
      <c r="E6" s="34"/>
      <c r="F6" s="34"/>
      <c r="G6" s="34"/>
      <c r="H6" s="34"/>
      <c r="I6" s="33" t="s">
        <v>62</v>
      </c>
      <c r="J6" s="10" t="s">
        <v>12</v>
      </c>
      <c r="K6" s="33" t="s">
        <v>66</v>
      </c>
      <c r="L6" s="10" t="s">
        <v>67</v>
      </c>
      <c r="M6" s="2"/>
    </row>
    <row r="7" spans="1:13" ht="21">
      <c r="A7" s="10" t="s">
        <v>50</v>
      </c>
      <c r="B7" s="10"/>
      <c r="C7" s="10"/>
      <c r="D7" s="10" t="s">
        <v>56</v>
      </c>
      <c r="E7" s="10" t="s">
        <v>57</v>
      </c>
      <c r="F7" s="10" t="s">
        <v>59</v>
      </c>
      <c r="G7" s="10" t="s">
        <v>60</v>
      </c>
      <c r="H7" s="10" t="s">
        <v>61</v>
      </c>
      <c r="I7" s="10"/>
      <c r="J7" s="33" t="s">
        <v>64</v>
      </c>
      <c r="K7" s="10"/>
      <c r="L7" s="33" t="s">
        <v>68</v>
      </c>
      <c r="M7" s="2"/>
    </row>
    <row r="8" spans="1:13" ht="21">
      <c r="A8" s="32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"/>
    </row>
    <row r="9" spans="1:12" ht="21">
      <c r="A9" s="34"/>
      <c r="B9" s="9"/>
      <c r="C9" s="34" t="s">
        <v>72</v>
      </c>
      <c r="D9" s="34"/>
      <c r="E9" s="34"/>
      <c r="F9" s="34"/>
      <c r="G9" s="34"/>
      <c r="H9" s="34"/>
      <c r="I9" s="34"/>
      <c r="J9" s="34"/>
      <c r="K9" s="34"/>
      <c r="L9" s="34"/>
    </row>
    <row r="10" spans="1:12" ht="21">
      <c r="A10" s="36"/>
      <c r="B10" s="10"/>
      <c r="C10" s="36" t="s">
        <v>73</v>
      </c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1">
      <c r="A11" s="36"/>
      <c r="B11" s="10">
        <v>1</v>
      </c>
      <c r="C11" s="36" t="s">
        <v>74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21">
      <c r="A12" s="36"/>
      <c r="B12" s="10"/>
      <c r="C12" s="36" t="s">
        <v>75</v>
      </c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1">
      <c r="A13" s="36"/>
      <c r="B13" s="10">
        <v>2</v>
      </c>
      <c r="C13" s="36" t="s">
        <v>74</v>
      </c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21">
      <c r="A14" s="36"/>
      <c r="B14" s="10"/>
      <c r="C14" s="36" t="s">
        <v>75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1">
      <c r="A15" s="36"/>
      <c r="B15" s="36"/>
      <c r="C15" s="10" t="s">
        <v>69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1">
      <c r="A17" s="21"/>
      <c r="B17" s="21" t="s">
        <v>24</v>
      </c>
      <c r="C17" s="21" t="s">
        <v>71</v>
      </c>
      <c r="D17" s="21"/>
      <c r="E17" s="21"/>
      <c r="F17" s="21"/>
      <c r="G17" s="21"/>
      <c r="H17" s="21"/>
      <c r="I17" s="21"/>
      <c r="J17" s="21"/>
      <c r="K17" s="21"/>
      <c r="L17" s="21"/>
    </row>
  </sheetData>
  <mergeCells count="5">
    <mergeCell ref="D5:E5"/>
    <mergeCell ref="F5:H5"/>
    <mergeCell ref="A1:L1"/>
    <mergeCell ref="A2:L2"/>
    <mergeCell ref="A3:L3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T28"/>
  <sheetViews>
    <sheetView view="pageBreakPreview" zoomScaleSheetLayoutView="100" workbookViewId="0" topLeftCell="A10">
      <selection activeCell="D30" sqref="D30"/>
    </sheetView>
  </sheetViews>
  <sheetFormatPr defaultColWidth="9.140625" defaultRowHeight="12.75"/>
  <cols>
    <col min="1" max="1" width="4.140625" style="1" customWidth="1"/>
    <col min="2" max="2" width="25.140625" style="1" customWidth="1"/>
    <col min="3" max="3" width="16.00390625" style="1" customWidth="1"/>
    <col min="4" max="4" width="21.7109375" style="1" bestFit="1" customWidth="1"/>
    <col min="5" max="5" width="12.140625" style="1" customWidth="1"/>
    <col min="6" max="6" width="11.140625" style="1" customWidth="1"/>
    <col min="7" max="10" width="10.00390625" style="1" customWidth="1"/>
    <col min="11" max="11" width="10.140625" style="1" customWidth="1"/>
    <col min="12" max="12" width="10.57421875" style="1" customWidth="1"/>
    <col min="13" max="13" width="10.57421875" style="1" bestFit="1" customWidth="1"/>
    <col min="14" max="16384" width="9.140625" style="1" customWidth="1"/>
  </cols>
  <sheetData>
    <row r="1" spans="1:12" ht="23.25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3.25">
      <c r="A2" s="101" t="s">
        <v>186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3.25">
      <c r="A3" s="101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3.25">
      <c r="A4" s="105" t="s">
        <v>79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41" t="s">
        <v>70</v>
      </c>
    </row>
    <row r="5" spans="1:12" ht="21">
      <c r="A5" s="9" t="s">
        <v>2</v>
      </c>
      <c r="B5" s="9" t="s">
        <v>1</v>
      </c>
      <c r="C5" s="9" t="s">
        <v>3</v>
      </c>
      <c r="D5" s="9" t="s">
        <v>80</v>
      </c>
      <c r="E5" s="96" t="s">
        <v>82</v>
      </c>
      <c r="F5" s="96"/>
      <c r="G5" s="96" t="s">
        <v>84</v>
      </c>
      <c r="H5" s="96"/>
      <c r="I5" s="96"/>
      <c r="J5" s="96"/>
      <c r="K5" s="96"/>
      <c r="L5" s="96"/>
    </row>
    <row r="6" spans="1:12" ht="21">
      <c r="A6" s="33" t="s">
        <v>93</v>
      </c>
      <c r="B6" s="33" t="s">
        <v>52</v>
      </c>
      <c r="C6" s="10" t="s">
        <v>4</v>
      </c>
      <c r="D6" s="10" t="s">
        <v>81</v>
      </c>
      <c r="E6" s="10" t="s">
        <v>83</v>
      </c>
      <c r="F6" s="10" t="s">
        <v>12</v>
      </c>
      <c r="G6" s="96" t="s">
        <v>85</v>
      </c>
      <c r="H6" s="96"/>
      <c r="I6" s="96"/>
      <c r="J6" s="96"/>
      <c r="K6" s="96" t="s">
        <v>90</v>
      </c>
      <c r="L6" s="96"/>
    </row>
    <row r="7" spans="1:12" ht="21">
      <c r="A7" s="11"/>
      <c r="B7" s="11"/>
      <c r="C7" s="32" t="s">
        <v>53</v>
      </c>
      <c r="D7" s="32" t="s">
        <v>94</v>
      </c>
      <c r="E7" s="32" t="s">
        <v>95</v>
      </c>
      <c r="F7" s="32" t="s">
        <v>96</v>
      </c>
      <c r="G7" s="12" t="s">
        <v>86</v>
      </c>
      <c r="H7" s="12" t="s">
        <v>87</v>
      </c>
      <c r="I7" s="12" t="s">
        <v>88</v>
      </c>
      <c r="J7" s="12" t="s">
        <v>89</v>
      </c>
      <c r="K7" s="12" t="s">
        <v>91</v>
      </c>
      <c r="L7" s="12" t="s">
        <v>92</v>
      </c>
    </row>
    <row r="8" spans="1:12" ht="21">
      <c r="A8" s="34"/>
      <c r="B8" s="1" t="s">
        <v>40</v>
      </c>
      <c r="C8" s="34"/>
      <c r="D8" s="3">
        <v>1</v>
      </c>
      <c r="E8" s="19"/>
      <c r="F8" s="19"/>
      <c r="G8" s="19"/>
      <c r="H8" s="19"/>
      <c r="I8" s="19"/>
      <c r="J8" s="19"/>
      <c r="K8" s="19"/>
      <c r="L8" s="19"/>
    </row>
    <row r="9" spans="1:12" ht="21">
      <c r="A9" s="36"/>
      <c r="B9" s="1" t="s">
        <v>39</v>
      </c>
      <c r="C9" s="36"/>
      <c r="D9" s="4">
        <v>2</v>
      </c>
      <c r="E9" s="5"/>
      <c r="F9" s="5"/>
      <c r="G9" s="5"/>
      <c r="H9" s="5"/>
      <c r="I9" s="5"/>
      <c r="J9" s="5"/>
      <c r="K9" s="5"/>
      <c r="L9" s="5"/>
    </row>
    <row r="10" spans="1:12" ht="21">
      <c r="A10" s="36"/>
      <c r="B10" s="1" t="s">
        <v>157</v>
      </c>
      <c r="C10" s="10">
        <v>1</v>
      </c>
      <c r="D10" s="4">
        <v>3</v>
      </c>
      <c r="E10" s="5"/>
      <c r="F10" s="5"/>
      <c r="G10" s="5"/>
      <c r="H10" s="5"/>
      <c r="I10" s="5"/>
      <c r="J10" s="5"/>
      <c r="K10" s="5"/>
      <c r="L10" s="5"/>
    </row>
    <row r="11" spans="1:16" ht="21">
      <c r="A11" s="36"/>
      <c r="C11" s="36"/>
      <c r="D11" s="20">
        <v>4</v>
      </c>
      <c r="E11" s="13"/>
      <c r="F11" s="13"/>
      <c r="G11" s="13"/>
      <c r="H11" s="13"/>
      <c r="I11" s="13"/>
      <c r="J11" s="13"/>
      <c r="K11" s="13"/>
      <c r="L11" s="13"/>
      <c r="N11" s="35" t="s">
        <v>171</v>
      </c>
      <c r="O11" s="35" t="s">
        <v>172</v>
      </c>
      <c r="P11" s="35" t="s">
        <v>173</v>
      </c>
    </row>
    <row r="12" spans="1:19" ht="21">
      <c r="A12" s="36"/>
      <c r="C12" s="37"/>
      <c r="D12" s="12" t="s">
        <v>97</v>
      </c>
      <c r="E12" s="21"/>
      <c r="F12" s="21"/>
      <c r="G12" s="21"/>
      <c r="H12" s="21"/>
      <c r="I12" s="21"/>
      <c r="J12" s="21"/>
      <c r="K12" s="21"/>
      <c r="L12" s="21"/>
      <c r="M12" s="64" t="s">
        <v>165</v>
      </c>
      <c r="N12" s="65">
        <f>SUM(N13:N22)</f>
        <v>34</v>
      </c>
      <c r="O12" s="65">
        <f>SUM(O13:O23)</f>
        <v>28</v>
      </c>
      <c r="P12" s="65">
        <f>SUM(P13:P23)</f>
        <v>6</v>
      </c>
      <c r="Q12" s="65"/>
      <c r="R12" s="66"/>
      <c r="S12" s="66"/>
    </row>
    <row r="13" spans="1:19" ht="21">
      <c r="A13" s="36"/>
      <c r="C13" s="34"/>
      <c r="D13" s="3">
        <v>1</v>
      </c>
      <c r="E13" s="19"/>
      <c r="F13" s="19"/>
      <c r="G13" s="19"/>
      <c r="H13" s="19"/>
      <c r="I13" s="19"/>
      <c r="J13" s="19"/>
      <c r="K13" s="19"/>
      <c r="L13" s="19"/>
      <c r="M13" s="2" t="s">
        <v>166</v>
      </c>
      <c r="N13" s="66">
        <v>4</v>
      </c>
      <c r="O13" s="66">
        <v>4</v>
      </c>
      <c r="P13" s="66">
        <v>0</v>
      </c>
      <c r="Q13" s="66"/>
      <c r="R13" s="66"/>
      <c r="S13" s="66"/>
    </row>
    <row r="14" spans="1:19" ht="21">
      <c r="A14" s="36"/>
      <c r="C14" s="36"/>
      <c r="D14" s="4">
        <v>2</v>
      </c>
      <c r="E14" s="5"/>
      <c r="F14" s="5"/>
      <c r="G14" s="5"/>
      <c r="H14" s="5"/>
      <c r="I14" s="5"/>
      <c r="J14" s="5"/>
      <c r="K14" s="5"/>
      <c r="L14" s="5"/>
      <c r="M14" s="2" t="s">
        <v>167</v>
      </c>
      <c r="N14" s="66">
        <v>25</v>
      </c>
      <c r="O14" s="66">
        <v>19</v>
      </c>
      <c r="P14" s="66">
        <v>6</v>
      </c>
      <c r="Q14" s="66"/>
      <c r="R14" s="66"/>
      <c r="S14" s="66"/>
    </row>
    <row r="15" spans="1:19" ht="21">
      <c r="A15" s="36"/>
      <c r="C15" s="10">
        <v>2</v>
      </c>
      <c r="D15" s="4">
        <v>3</v>
      </c>
      <c r="E15" s="4">
        <v>28</v>
      </c>
      <c r="F15" s="62">
        <f>SUM('ตผป.03'!F10)</f>
        <v>70559500</v>
      </c>
      <c r="G15" s="63">
        <v>0</v>
      </c>
      <c r="H15" s="4">
        <f>E15</f>
        <v>28</v>
      </c>
      <c r="I15" s="63">
        <v>0</v>
      </c>
      <c r="J15" s="63">
        <v>0</v>
      </c>
      <c r="K15" s="62">
        <f>SUM('ตผป.03'!L10)</f>
        <v>550232</v>
      </c>
      <c r="L15" s="58">
        <f>SUM('ตผป.03'!M10)</f>
        <v>0.7798127821200547</v>
      </c>
      <c r="M15" s="2" t="s">
        <v>168</v>
      </c>
      <c r="N15" s="66">
        <v>1</v>
      </c>
      <c r="O15" s="66">
        <v>1</v>
      </c>
      <c r="P15" s="66">
        <v>0</v>
      </c>
      <c r="Q15" s="66"/>
      <c r="R15" s="66"/>
      <c r="S15" s="66"/>
    </row>
    <row r="16" spans="1:19" ht="21">
      <c r="A16" s="36"/>
      <c r="C16" s="36"/>
      <c r="D16" s="20">
        <v>4</v>
      </c>
      <c r="E16" s="13"/>
      <c r="F16" s="13"/>
      <c r="G16" s="13"/>
      <c r="H16" s="13"/>
      <c r="I16" s="13"/>
      <c r="J16" s="13"/>
      <c r="K16" s="13"/>
      <c r="L16" s="13"/>
      <c r="M16" s="2" t="s">
        <v>169</v>
      </c>
      <c r="N16" s="66">
        <v>1</v>
      </c>
      <c r="O16" s="66">
        <v>1</v>
      </c>
      <c r="P16" s="66">
        <v>0</v>
      </c>
      <c r="Q16" s="66"/>
      <c r="R16" s="66"/>
      <c r="S16" s="66"/>
    </row>
    <row r="17" spans="1:19" ht="21">
      <c r="A17" s="36"/>
      <c r="C17" s="37"/>
      <c r="D17" s="12" t="s">
        <v>187</v>
      </c>
      <c r="E17" s="21"/>
      <c r="F17" s="21"/>
      <c r="G17" s="21"/>
      <c r="H17" s="21"/>
      <c r="I17" s="21"/>
      <c r="J17" s="21"/>
      <c r="K17" s="21"/>
      <c r="L17" s="21"/>
      <c r="M17" s="2" t="s">
        <v>170</v>
      </c>
      <c r="N17" s="66">
        <v>2</v>
      </c>
      <c r="O17" s="66">
        <v>2</v>
      </c>
      <c r="P17" s="66">
        <v>0</v>
      </c>
      <c r="Q17" s="66"/>
      <c r="R17" s="66"/>
      <c r="S17" s="66"/>
    </row>
    <row r="18" spans="1:19" ht="21">
      <c r="A18" s="36"/>
      <c r="C18" s="34"/>
      <c r="D18" s="3">
        <v>1</v>
      </c>
      <c r="E18" s="19"/>
      <c r="F18" s="19"/>
      <c r="G18" s="19"/>
      <c r="H18" s="19"/>
      <c r="I18" s="19"/>
      <c r="J18" s="19"/>
      <c r="K18" s="19"/>
      <c r="L18" s="19"/>
      <c r="M18" s="1" t="s">
        <v>174</v>
      </c>
      <c r="N18" s="66">
        <v>1</v>
      </c>
      <c r="O18" s="66">
        <v>1</v>
      </c>
      <c r="P18" s="66">
        <v>0</v>
      </c>
      <c r="Q18" s="66"/>
      <c r="R18" s="66"/>
      <c r="S18" s="66"/>
    </row>
    <row r="19" spans="1:19" ht="21">
      <c r="A19" s="36"/>
      <c r="C19" s="36"/>
      <c r="D19" s="4">
        <v>2</v>
      </c>
      <c r="E19" s="5"/>
      <c r="F19" s="5"/>
      <c r="G19" s="5"/>
      <c r="H19" s="5"/>
      <c r="I19" s="5"/>
      <c r="J19" s="5"/>
      <c r="K19" s="5"/>
      <c r="L19" s="5"/>
      <c r="R19" s="66"/>
      <c r="S19" s="66"/>
    </row>
    <row r="20" spans="1:20" ht="21">
      <c r="A20" s="36"/>
      <c r="C20" s="10">
        <v>3</v>
      </c>
      <c r="D20" s="4">
        <v>3</v>
      </c>
      <c r="E20" s="5"/>
      <c r="F20" s="5"/>
      <c r="G20" s="5"/>
      <c r="H20" s="5"/>
      <c r="I20" s="5"/>
      <c r="J20" s="5"/>
      <c r="K20" s="5"/>
      <c r="L20" s="5"/>
      <c r="Q20" s="66"/>
      <c r="R20" s="66"/>
      <c r="S20" s="66"/>
      <c r="T20" s="66"/>
    </row>
    <row r="21" spans="1:12" ht="21">
      <c r="A21" s="36"/>
      <c r="C21" s="36"/>
      <c r="D21" s="20">
        <v>4</v>
      </c>
      <c r="E21" s="13"/>
      <c r="F21" s="13"/>
      <c r="G21" s="13"/>
      <c r="H21" s="13"/>
      <c r="I21" s="13"/>
      <c r="J21" s="13"/>
      <c r="K21" s="13"/>
      <c r="L21" s="13"/>
    </row>
    <row r="22" spans="1:12" ht="21">
      <c r="A22" s="36"/>
      <c r="C22" s="37"/>
      <c r="D22" s="12" t="s">
        <v>97</v>
      </c>
      <c r="E22" s="21"/>
      <c r="F22" s="21"/>
      <c r="G22" s="21"/>
      <c r="H22" s="21"/>
      <c r="I22" s="21"/>
      <c r="J22" s="21"/>
      <c r="K22" s="21"/>
      <c r="L22" s="21"/>
    </row>
    <row r="23" spans="1:12" ht="21">
      <c r="A23" s="34"/>
      <c r="B23" s="38"/>
      <c r="C23" s="34"/>
      <c r="D23" s="3">
        <v>1</v>
      </c>
      <c r="E23" s="19"/>
      <c r="F23" s="19"/>
      <c r="G23" s="19"/>
      <c r="H23" s="19"/>
      <c r="I23" s="19"/>
      <c r="J23" s="19"/>
      <c r="K23" s="19"/>
      <c r="L23" s="19"/>
    </row>
    <row r="24" spans="1:12" ht="21">
      <c r="A24" s="36"/>
      <c r="B24" s="39"/>
      <c r="C24" s="36"/>
      <c r="D24" s="4">
        <v>2</v>
      </c>
      <c r="E24" s="5"/>
      <c r="F24" s="5"/>
      <c r="G24" s="5"/>
      <c r="H24" s="5"/>
      <c r="I24" s="5"/>
      <c r="J24" s="5"/>
      <c r="K24" s="5"/>
      <c r="L24" s="5"/>
    </row>
    <row r="25" spans="1:12" ht="21">
      <c r="A25" s="36"/>
      <c r="B25" s="61" t="s">
        <v>69</v>
      </c>
      <c r="C25" s="10"/>
      <c r="D25" s="4">
        <v>3</v>
      </c>
      <c r="E25" s="5"/>
      <c r="F25" s="5"/>
      <c r="G25" s="5"/>
      <c r="H25" s="5"/>
      <c r="I25" s="5"/>
      <c r="J25" s="5"/>
      <c r="K25" s="5"/>
      <c r="L25" s="5"/>
    </row>
    <row r="26" spans="1:12" ht="21">
      <c r="A26" s="36"/>
      <c r="B26" s="39"/>
      <c r="C26" s="36"/>
      <c r="D26" s="20">
        <v>4</v>
      </c>
      <c r="E26" s="13"/>
      <c r="F26" s="13"/>
      <c r="G26" s="13"/>
      <c r="H26" s="13"/>
      <c r="I26" s="13"/>
      <c r="J26" s="13"/>
      <c r="K26" s="13"/>
      <c r="L26" s="13"/>
    </row>
    <row r="27" spans="1:12" ht="21">
      <c r="A27" s="37"/>
      <c r="B27" s="40"/>
      <c r="C27" s="37"/>
      <c r="D27" s="12" t="s">
        <v>97</v>
      </c>
      <c r="E27" s="21"/>
      <c r="F27" s="21"/>
      <c r="G27" s="21"/>
      <c r="H27" s="21"/>
      <c r="I27" s="21"/>
      <c r="J27" s="21"/>
      <c r="K27" s="21"/>
      <c r="L27" s="21"/>
    </row>
    <row r="28" spans="1:12" ht="21">
      <c r="A28" s="98" t="s">
        <v>98</v>
      </c>
      <c r="B28" s="103"/>
      <c r="C28" s="103"/>
      <c r="D28" s="104"/>
      <c r="E28" s="21"/>
      <c r="F28" s="21"/>
      <c r="G28" s="21"/>
      <c r="H28" s="21"/>
      <c r="I28" s="21"/>
      <c r="J28" s="21"/>
      <c r="K28" s="21"/>
      <c r="L28" s="21"/>
    </row>
  </sheetData>
  <mergeCells count="9">
    <mergeCell ref="A28:D28"/>
    <mergeCell ref="A1:L1"/>
    <mergeCell ref="A2:L2"/>
    <mergeCell ref="A3:L3"/>
    <mergeCell ref="A4:K4"/>
    <mergeCell ref="E5:F5"/>
    <mergeCell ref="G5:L5"/>
    <mergeCell ref="K6:L6"/>
    <mergeCell ref="G6:J6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 topLeftCell="B13">
      <selection activeCell="G14" sqref="G14"/>
    </sheetView>
  </sheetViews>
  <sheetFormatPr defaultColWidth="9.140625" defaultRowHeight="12.75"/>
  <cols>
    <col min="1" max="1" width="15.8515625" style="1" customWidth="1"/>
    <col min="2" max="2" width="9.140625" style="1" customWidth="1"/>
    <col min="3" max="3" width="28.28125" style="1" customWidth="1"/>
    <col min="4" max="5" width="9.140625" style="1" customWidth="1"/>
    <col min="6" max="6" width="12.00390625" style="1" customWidth="1"/>
    <col min="7" max="7" width="13.7109375" style="1" customWidth="1"/>
    <col min="8" max="8" width="17.7109375" style="1" customWidth="1"/>
    <col min="9" max="9" width="13.8515625" style="1" customWidth="1"/>
    <col min="10" max="10" width="15.00390625" style="1" customWidth="1"/>
    <col min="11" max="11" width="9.140625" style="1" customWidth="1"/>
    <col min="12" max="12" width="10.28125" style="1" customWidth="1"/>
    <col min="13" max="16384" width="9.140625" style="1" customWidth="1"/>
  </cols>
  <sheetData>
    <row r="1" spans="1:13" ht="23.2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3.25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3.25">
      <c r="A3" s="101" t="s">
        <v>101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3.25">
      <c r="A4" s="102" t="s">
        <v>47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2:13" ht="21">
      <c r="L5" s="106" t="s">
        <v>70</v>
      </c>
      <c r="M5" s="106"/>
    </row>
    <row r="6" spans="1:13" ht="21">
      <c r="A6" s="9" t="s">
        <v>48</v>
      </c>
      <c r="B6" s="9" t="s">
        <v>51</v>
      </c>
      <c r="C6" s="34"/>
      <c r="D6" s="96" t="s">
        <v>55</v>
      </c>
      <c r="E6" s="96"/>
      <c r="F6" s="34"/>
      <c r="G6" s="9" t="s">
        <v>63</v>
      </c>
      <c r="H6" s="9"/>
      <c r="I6" s="9" t="s">
        <v>102</v>
      </c>
      <c r="J6" s="96" t="s">
        <v>104</v>
      </c>
      <c r="K6" s="96"/>
      <c r="L6" s="96"/>
      <c r="M6" s="96"/>
    </row>
    <row r="7" spans="1:13" ht="21">
      <c r="A7" s="10" t="s">
        <v>49</v>
      </c>
      <c r="B7" s="33" t="s">
        <v>53</v>
      </c>
      <c r="C7" s="10" t="s">
        <v>54</v>
      </c>
      <c r="D7" s="34"/>
      <c r="E7" s="34"/>
      <c r="F7" s="10" t="s">
        <v>12</v>
      </c>
      <c r="G7" s="10" t="s">
        <v>12</v>
      </c>
      <c r="H7" s="10" t="s">
        <v>65</v>
      </c>
      <c r="I7" s="10" t="s">
        <v>103</v>
      </c>
      <c r="J7" s="96" t="s">
        <v>105</v>
      </c>
      <c r="K7" s="96"/>
      <c r="L7" s="96" t="s">
        <v>107</v>
      </c>
      <c r="M7" s="96"/>
    </row>
    <row r="8" spans="1:13" ht="21">
      <c r="A8" s="10" t="s">
        <v>50</v>
      </c>
      <c r="B8" s="10"/>
      <c r="C8" s="10"/>
      <c r="D8" s="10" t="s">
        <v>56</v>
      </c>
      <c r="E8" s="10" t="s">
        <v>57</v>
      </c>
      <c r="F8" s="33" t="s">
        <v>109</v>
      </c>
      <c r="G8" s="33" t="s">
        <v>62</v>
      </c>
      <c r="H8" s="33" t="s">
        <v>64</v>
      </c>
      <c r="I8" s="10" t="s">
        <v>67</v>
      </c>
      <c r="J8" s="9" t="s">
        <v>106</v>
      </c>
      <c r="K8" s="9" t="s">
        <v>92</v>
      </c>
      <c r="L8" s="9" t="s">
        <v>108</v>
      </c>
      <c r="M8" s="9" t="s">
        <v>92</v>
      </c>
    </row>
    <row r="9" spans="1:13" ht="21">
      <c r="A9" s="32" t="s">
        <v>52</v>
      </c>
      <c r="B9" s="11"/>
      <c r="C9" s="11"/>
      <c r="D9" s="11"/>
      <c r="E9" s="11"/>
      <c r="F9" s="37"/>
      <c r="G9" s="37"/>
      <c r="H9" s="37"/>
      <c r="I9" s="32" t="s">
        <v>66</v>
      </c>
      <c r="J9" s="37"/>
      <c r="K9" s="37"/>
      <c r="L9" s="37"/>
      <c r="M9" s="37"/>
    </row>
    <row r="10" spans="1:13" ht="21">
      <c r="A10" s="34"/>
      <c r="B10" s="34"/>
      <c r="C10" s="34" t="s">
        <v>72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21">
      <c r="A11" s="36"/>
      <c r="B11" s="36"/>
      <c r="C11" s="36" t="s">
        <v>110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1">
      <c r="A12" s="36"/>
      <c r="B12" s="36"/>
      <c r="C12" s="36" t="s">
        <v>111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1">
      <c r="A13" s="36"/>
      <c r="B13" s="36"/>
      <c r="C13" s="36" t="s">
        <v>75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21">
      <c r="A14" s="36"/>
      <c r="B14" s="36"/>
      <c r="C14" s="36" t="s">
        <v>111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21">
      <c r="A15" s="36"/>
      <c r="B15" s="36"/>
      <c r="C15" s="36" t="s">
        <v>75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21">
      <c r="A16" s="36"/>
      <c r="B16" s="36"/>
      <c r="C16" s="10" t="s">
        <v>69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21">
      <c r="A17" s="21"/>
      <c r="B17" s="21" t="s">
        <v>24</v>
      </c>
      <c r="C17" s="21" t="s">
        <v>112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9" spans="1:2" ht="21">
      <c r="A19" s="1" t="s">
        <v>26</v>
      </c>
      <c r="B19" s="24" t="s">
        <v>113</v>
      </c>
    </row>
    <row r="20" ht="21">
      <c r="C20" s="1" t="s">
        <v>114</v>
      </c>
    </row>
    <row r="21" ht="21">
      <c r="C21" s="1" t="s">
        <v>115</v>
      </c>
    </row>
    <row r="22" ht="21">
      <c r="C22" s="1" t="s">
        <v>116</v>
      </c>
    </row>
    <row r="23" ht="21">
      <c r="C23" s="1" t="s">
        <v>117</v>
      </c>
    </row>
  </sheetData>
  <mergeCells count="9">
    <mergeCell ref="D6:E6"/>
    <mergeCell ref="J6:M6"/>
    <mergeCell ref="J7:K7"/>
    <mergeCell ref="L7:M7"/>
    <mergeCell ref="L5:M5"/>
    <mergeCell ref="A1:M1"/>
    <mergeCell ref="A2:M2"/>
    <mergeCell ref="A3:M3"/>
    <mergeCell ref="A4:M4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M61"/>
  <sheetViews>
    <sheetView tabSelected="1" view="pageBreakPreview" zoomScale="85" zoomScaleSheetLayoutView="85" workbookViewId="0" topLeftCell="D37">
      <selection activeCell="L14" sqref="L14"/>
    </sheetView>
  </sheetViews>
  <sheetFormatPr defaultColWidth="9.140625" defaultRowHeight="12.75"/>
  <cols>
    <col min="1" max="1" width="14.7109375" style="1" customWidth="1"/>
    <col min="2" max="2" width="5.8515625" style="1" customWidth="1"/>
    <col min="3" max="3" width="64.28125" style="1" customWidth="1"/>
    <col min="4" max="4" width="6.140625" style="1" bestFit="1" customWidth="1"/>
    <col min="5" max="5" width="7.8515625" style="1" bestFit="1" customWidth="1"/>
    <col min="6" max="6" width="12.00390625" style="1" customWidth="1"/>
    <col min="7" max="7" width="12.57421875" style="1" customWidth="1"/>
    <col min="8" max="8" width="15.57421875" style="1" bestFit="1" customWidth="1"/>
    <col min="9" max="9" width="11.140625" style="1" customWidth="1"/>
    <col min="10" max="10" width="13.421875" style="1" bestFit="1" customWidth="1"/>
    <col min="11" max="11" width="6.8515625" style="2" customWidth="1"/>
    <col min="12" max="12" width="10.28125" style="1" customWidth="1"/>
    <col min="13" max="13" width="8.00390625" style="1" customWidth="1"/>
    <col min="14" max="16384" width="9.140625" style="1" customWidth="1"/>
  </cols>
  <sheetData>
    <row r="1" spans="1:13" ht="23.25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3.25">
      <c r="A2" s="101" t="s">
        <v>186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3.25">
      <c r="A3" s="101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3.25">
      <c r="A4" s="102" t="s">
        <v>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2:13" ht="21">
      <c r="L5" s="106" t="s">
        <v>70</v>
      </c>
      <c r="M5" s="106"/>
    </row>
    <row r="6" spans="1:13" ht="21">
      <c r="A6" s="9" t="s">
        <v>48</v>
      </c>
      <c r="B6" s="9" t="s">
        <v>51</v>
      </c>
      <c r="C6" s="34"/>
      <c r="D6" s="96" t="s">
        <v>55</v>
      </c>
      <c r="E6" s="96"/>
      <c r="F6" s="34"/>
      <c r="G6" s="9" t="s">
        <v>63</v>
      </c>
      <c r="H6" s="9"/>
      <c r="I6" s="9" t="s">
        <v>102</v>
      </c>
      <c r="J6" s="96" t="s">
        <v>104</v>
      </c>
      <c r="K6" s="96"/>
      <c r="L6" s="96"/>
      <c r="M6" s="96"/>
    </row>
    <row r="7" spans="1:13" ht="21">
      <c r="A7" s="10" t="s">
        <v>49</v>
      </c>
      <c r="B7" s="33" t="s">
        <v>53</v>
      </c>
      <c r="C7" s="10" t="s">
        <v>54</v>
      </c>
      <c r="D7" s="34"/>
      <c r="E7" s="34"/>
      <c r="F7" s="10" t="s">
        <v>12</v>
      </c>
      <c r="G7" s="10" t="s">
        <v>12</v>
      </c>
      <c r="H7" s="10" t="s">
        <v>65</v>
      </c>
      <c r="I7" s="10" t="s">
        <v>103</v>
      </c>
      <c r="J7" s="96" t="s">
        <v>105</v>
      </c>
      <c r="K7" s="96"/>
      <c r="L7" s="96" t="s">
        <v>107</v>
      </c>
      <c r="M7" s="96"/>
    </row>
    <row r="8" spans="1:13" ht="21">
      <c r="A8" s="10" t="s">
        <v>50</v>
      </c>
      <c r="B8" s="10"/>
      <c r="C8" s="10"/>
      <c r="D8" s="10" t="s">
        <v>56</v>
      </c>
      <c r="E8" s="10" t="s">
        <v>57</v>
      </c>
      <c r="F8" s="33" t="s">
        <v>109</v>
      </c>
      <c r="G8" s="33" t="s">
        <v>62</v>
      </c>
      <c r="H8" s="33" t="s">
        <v>64</v>
      </c>
      <c r="I8" s="10" t="s">
        <v>67</v>
      </c>
      <c r="J8" s="9" t="s">
        <v>106</v>
      </c>
      <c r="K8" s="9" t="s">
        <v>92</v>
      </c>
      <c r="L8" s="9" t="s">
        <v>108</v>
      </c>
      <c r="M8" s="9" t="s">
        <v>92</v>
      </c>
    </row>
    <row r="9" spans="1:13" ht="21">
      <c r="A9" s="32" t="s">
        <v>52</v>
      </c>
      <c r="B9" s="11"/>
      <c r="C9" s="11"/>
      <c r="D9" s="11"/>
      <c r="E9" s="11"/>
      <c r="F9" s="37"/>
      <c r="G9" s="37"/>
      <c r="H9" s="37"/>
      <c r="I9" s="32" t="s">
        <v>66</v>
      </c>
      <c r="J9" s="37"/>
      <c r="K9" s="11"/>
      <c r="L9" s="37"/>
      <c r="M9" s="37"/>
    </row>
    <row r="10" spans="1:13" ht="21">
      <c r="A10" s="19"/>
      <c r="B10" s="3"/>
      <c r="C10" s="54" t="s">
        <v>178</v>
      </c>
      <c r="D10" s="19"/>
      <c r="E10" s="19"/>
      <c r="F10" s="107">
        <f>SUM(F12+F17+F46+F48+F54+F50)</f>
        <v>70559500</v>
      </c>
      <c r="G10" s="19"/>
      <c r="H10" s="19"/>
      <c r="I10" s="19"/>
      <c r="J10" s="19"/>
      <c r="K10" s="122"/>
      <c r="L10" s="123">
        <f>SUM(L12+L17+L46+L48+L50+L54)</f>
        <v>550232</v>
      </c>
      <c r="M10" s="123">
        <f>SUM(L10*100/F10)</f>
        <v>0.7798127821200547</v>
      </c>
    </row>
    <row r="11" spans="1:13" ht="21">
      <c r="A11" s="5"/>
      <c r="B11" s="4"/>
      <c r="C11" s="55" t="s">
        <v>179</v>
      </c>
      <c r="D11" s="5"/>
      <c r="E11" s="5"/>
      <c r="F11" s="108"/>
      <c r="G11" s="5"/>
      <c r="H11" s="5"/>
      <c r="I11" s="5"/>
      <c r="J11" s="5"/>
      <c r="K11" s="88"/>
      <c r="L11" s="88"/>
      <c r="M11" s="88"/>
    </row>
    <row r="12" spans="1:13" ht="21">
      <c r="A12" s="5"/>
      <c r="B12" s="4"/>
      <c r="C12" s="55" t="s">
        <v>181</v>
      </c>
      <c r="D12" s="5"/>
      <c r="E12" s="5"/>
      <c r="F12" s="109">
        <f>SUM(F13:F16)</f>
        <v>55216400</v>
      </c>
      <c r="G12" s="5"/>
      <c r="H12" s="5"/>
      <c r="I12" s="5"/>
      <c r="J12" s="5"/>
      <c r="K12" s="87">
        <f>SUM(K13:K16)</f>
        <v>0</v>
      </c>
      <c r="L12" s="87">
        <f>SUM(L13:L16)</f>
        <v>0</v>
      </c>
      <c r="M12" s="87">
        <f>SUM(M13:M16)/4</f>
        <v>0</v>
      </c>
    </row>
    <row r="13" spans="1:13" ht="21">
      <c r="A13" s="4">
        <v>2</v>
      </c>
      <c r="B13" s="4">
        <v>1</v>
      </c>
      <c r="C13" s="46" t="s">
        <v>120</v>
      </c>
      <c r="D13" s="47">
        <v>1</v>
      </c>
      <c r="E13" s="47" t="s">
        <v>152</v>
      </c>
      <c r="F13" s="48">
        <v>9403400</v>
      </c>
      <c r="G13" s="4" t="s">
        <v>157</v>
      </c>
      <c r="H13" s="4" t="s">
        <v>176</v>
      </c>
      <c r="I13" s="4">
        <v>3</v>
      </c>
      <c r="J13" s="5"/>
      <c r="K13" s="88">
        <v>0</v>
      </c>
      <c r="L13" s="88">
        <v>0</v>
      </c>
      <c r="M13" s="88">
        <f>SUM(L13*100/F13)</f>
        <v>0</v>
      </c>
    </row>
    <row r="14" spans="1:13" ht="21">
      <c r="A14" s="4">
        <v>2</v>
      </c>
      <c r="B14" s="4">
        <v>2</v>
      </c>
      <c r="C14" s="56" t="s">
        <v>121</v>
      </c>
      <c r="D14" s="47">
        <v>1</v>
      </c>
      <c r="E14" s="47" t="s">
        <v>152</v>
      </c>
      <c r="F14" s="48">
        <v>9239000</v>
      </c>
      <c r="G14" s="4" t="s">
        <v>157</v>
      </c>
      <c r="H14" s="4" t="s">
        <v>176</v>
      </c>
      <c r="I14" s="4">
        <v>3</v>
      </c>
      <c r="J14" s="5"/>
      <c r="K14" s="88">
        <v>0</v>
      </c>
      <c r="L14" s="88">
        <v>0</v>
      </c>
      <c r="M14" s="88">
        <f>SUM(L14*100/F14)</f>
        <v>0</v>
      </c>
    </row>
    <row r="15" spans="1:13" ht="21">
      <c r="A15" s="4">
        <v>2</v>
      </c>
      <c r="B15" s="4">
        <v>3</v>
      </c>
      <c r="C15" s="56" t="s">
        <v>122</v>
      </c>
      <c r="D15" s="49">
        <v>1</v>
      </c>
      <c r="E15" s="50" t="s">
        <v>152</v>
      </c>
      <c r="F15" s="48">
        <v>7481000</v>
      </c>
      <c r="G15" s="4" t="s">
        <v>157</v>
      </c>
      <c r="H15" s="4" t="s">
        <v>176</v>
      </c>
      <c r="I15" s="4">
        <v>3</v>
      </c>
      <c r="J15" s="5"/>
      <c r="K15" s="88">
        <v>0</v>
      </c>
      <c r="L15" s="88">
        <v>0</v>
      </c>
      <c r="M15" s="88">
        <f>SUM(L15*100/F15)</f>
        <v>0</v>
      </c>
    </row>
    <row r="16" spans="1:13" ht="21">
      <c r="A16" s="4">
        <v>2</v>
      </c>
      <c r="B16" s="4">
        <v>4</v>
      </c>
      <c r="C16" s="56" t="s">
        <v>123</v>
      </c>
      <c r="D16" s="49">
        <v>1</v>
      </c>
      <c r="E16" s="50" t="s">
        <v>152</v>
      </c>
      <c r="F16" s="48">
        <v>29093000</v>
      </c>
      <c r="G16" s="4" t="s">
        <v>157</v>
      </c>
      <c r="H16" s="4" t="s">
        <v>176</v>
      </c>
      <c r="I16" s="4">
        <v>3</v>
      </c>
      <c r="J16" s="5"/>
      <c r="K16" s="88">
        <v>0</v>
      </c>
      <c r="L16" s="88">
        <v>0</v>
      </c>
      <c r="M16" s="88">
        <f>SUM(L16*100/F16)</f>
        <v>0</v>
      </c>
    </row>
    <row r="17" spans="1:13" ht="21">
      <c r="A17" s="5"/>
      <c r="B17" s="4"/>
      <c r="C17" s="57" t="s">
        <v>182</v>
      </c>
      <c r="D17" s="5"/>
      <c r="E17" s="5"/>
      <c r="F17" s="109">
        <f>SUM(F18:F37)+F45</f>
        <v>11415200</v>
      </c>
      <c r="G17" s="5"/>
      <c r="H17" s="5"/>
      <c r="I17" s="5"/>
      <c r="J17" s="5"/>
      <c r="K17" s="87">
        <f>SUM(K18:K45)/25</f>
        <v>2.2</v>
      </c>
      <c r="L17" s="87">
        <f>SUM(L18:L45)</f>
        <v>466847</v>
      </c>
      <c r="M17" s="87">
        <f>(L17*100)/F17</f>
        <v>4.089696194547621</v>
      </c>
    </row>
    <row r="18" spans="1:13" ht="21">
      <c r="A18" s="4">
        <v>2</v>
      </c>
      <c r="B18" s="4">
        <v>1</v>
      </c>
      <c r="C18" s="42" t="s">
        <v>125</v>
      </c>
      <c r="D18" s="50">
        <v>1</v>
      </c>
      <c r="E18" s="50" t="s">
        <v>152</v>
      </c>
      <c r="F18" s="110">
        <v>348000</v>
      </c>
      <c r="G18" s="4" t="s">
        <v>157</v>
      </c>
      <c r="H18" s="4" t="s">
        <v>177</v>
      </c>
      <c r="I18" s="4">
        <v>3</v>
      </c>
      <c r="J18" s="5"/>
      <c r="K18" s="88">
        <v>20</v>
      </c>
      <c r="L18" s="88">
        <v>86333</v>
      </c>
      <c r="M18" s="88">
        <f>SUM(L18*100/F18)</f>
        <v>24.808333333333334</v>
      </c>
    </row>
    <row r="19" spans="1:13" ht="21">
      <c r="A19" s="4">
        <v>2</v>
      </c>
      <c r="B19" s="4">
        <v>2</v>
      </c>
      <c r="C19" s="42" t="s">
        <v>126</v>
      </c>
      <c r="D19" s="50">
        <v>1</v>
      </c>
      <c r="E19" s="50" t="s">
        <v>152</v>
      </c>
      <c r="F19" s="110">
        <v>393600</v>
      </c>
      <c r="G19" s="4" t="s">
        <v>157</v>
      </c>
      <c r="H19" s="4" t="s">
        <v>161</v>
      </c>
      <c r="I19" s="4">
        <v>3</v>
      </c>
      <c r="J19" s="5"/>
      <c r="K19" s="88">
        <v>0</v>
      </c>
      <c r="L19" s="88">
        <v>0</v>
      </c>
      <c r="M19" s="88">
        <f aca="true" t="shared" si="0" ref="M19:M30">SUM(L19*100/F19)</f>
        <v>0</v>
      </c>
    </row>
    <row r="20" spans="1:13" ht="21">
      <c r="A20" s="4">
        <v>2</v>
      </c>
      <c r="B20" s="4">
        <v>3</v>
      </c>
      <c r="C20" s="43" t="s">
        <v>139</v>
      </c>
      <c r="D20" s="51">
        <v>1</v>
      </c>
      <c r="E20" s="51" t="s">
        <v>152</v>
      </c>
      <c r="F20" s="111">
        <v>388900</v>
      </c>
      <c r="G20" s="4" t="s">
        <v>157</v>
      </c>
      <c r="H20" s="4" t="s">
        <v>161</v>
      </c>
      <c r="I20" s="4">
        <v>3</v>
      </c>
      <c r="J20" s="5"/>
      <c r="K20" s="88">
        <v>0</v>
      </c>
      <c r="L20" s="88">
        <v>0</v>
      </c>
      <c r="M20" s="88">
        <f t="shared" si="0"/>
        <v>0</v>
      </c>
    </row>
    <row r="21" spans="1:13" ht="21">
      <c r="A21" s="4">
        <v>2</v>
      </c>
      <c r="B21" s="4">
        <v>4</v>
      </c>
      <c r="C21" s="5" t="s">
        <v>127</v>
      </c>
      <c r="D21" s="50">
        <v>0.055</v>
      </c>
      <c r="E21" s="50" t="s">
        <v>153</v>
      </c>
      <c r="F21" s="110">
        <v>793200</v>
      </c>
      <c r="G21" s="4" t="s">
        <v>157</v>
      </c>
      <c r="H21" s="4" t="s">
        <v>161</v>
      </c>
      <c r="I21" s="4">
        <v>3</v>
      </c>
      <c r="J21" s="5"/>
      <c r="K21" s="88">
        <v>5</v>
      </c>
      <c r="L21" s="88">
        <v>71373</v>
      </c>
      <c r="M21" s="88">
        <v>9</v>
      </c>
    </row>
    <row r="22" spans="1:13" ht="21">
      <c r="A22" s="4">
        <v>2</v>
      </c>
      <c r="B22" s="4">
        <v>5</v>
      </c>
      <c r="C22" s="5" t="s">
        <v>128</v>
      </c>
      <c r="D22" s="52">
        <v>0.08</v>
      </c>
      <c r="E22" s="50" t="s">
        <v>153</v>
      </c>
      <c r="F22" s="110">
        <v>772500</v>
      </c>
      <c r="G22" s="4" t="s">
        <v>157</v>
      </c>
      <c r="H22" s="4" t="s">
        <v>161</v>
      </c>
      <c r="I22" s="4">
        <v>3</v>
      </c>
      <c r="J22" s="5"/>
      <c r="K22" s="88">
        <v>0</v>
      </c>
      <c r="L22" s="88">
        <v>0</v>
      </c>
      <c r="M22" s="88">
        <f t="shared" si="0"/>
        <v>0</v>
      </c>
    </row>
    <row r="23" spans="1:13" ht="21">
      <c r="A23" s="4">
        <v>2</v>
      </c>
      <c r="B23" s="4">
        <v>6</v>
      </c>
      <c r="C23" s="5" t="s">
        <v>129</v>
      </c>
      <c r="D23" s="52">
        <v>0.35</v>
      </c>
      <c r="E23" s="50" t="s">
        <v>153</v>
      </c>
      <c r="F23" s="110">
        <v>801200</v>
      </c>
      <c r="G23" s="4" t="s">
        <v>157</v>
      </c>
      <c r="H23" s="4" t="s">
        <v>161</v>
      </c>
      <c r="I23" s="4">
        <v>3</v>
      </c>
      <c r="J23" s="5"/>
      <c r="K23" s="88">
        <v>10</v>
      </c>
      <c r="L23" s="88">
        <v>86220</v>
      </c>
      <c r="M23" s="88">
        <f t="shared" si="0"/>
        <v>10.761357963055417</v>
      </c>
    </row>
    <row r="24" spans="1:13" ht="21">
      <c r="A24" s="4">
        <v>2</v>
      </c>
      <c r="B24" s="4">
        <v>7</v>
      </c>
      <c r="C24" s="5" t="s">
        <v>130</v>
      </c>
      <c r="D24" s="52">
        <v>0.06</v>
      </c>
      <c r="E24" s="50" t="s">
        <v>153</v>
      </c>
      <c r="F24" s="110">
        <v>591300</v>
      </c>
      <c r="G24" s="4" t="s">
        <v>157</v>
      </c>
      <c r="H24" s="4" t="s">
        <v>161</v>
      </c>
      <c r="I24" s="4">
        <v>3</v>
      </c>
      <c r="J24" s="5"/>
      <c r="K24" s="88">
        <v>0</v>
      </c>
      <c r="L24" s="88">
        <v>0</v>
      </c>
      <c r="M24" s="88">
        <f t="shared" si="0"/>
        <v>0</v>
      </c>
    </row>
    <row r="25" spans="1:13" ht="21">
      <c r="A25" s="4">
        <v>2</v>
      </c>
      <c r="B25" s="4">
        <v>8</v>
      </c>
      <c r="C25" s="5" t="s">
        <v>131</v>
      </c>
      <c r="D25" s="52">
        <v>0.5</v>
      </c>
      <c r="E25" s="50" t="s">
        <v>153</v>
      </c>
      <c r="F25" s="110">
        <v>429200</v>
      </c>
      <c r="G25" s="4" t="s">
        <v>157</v>
      </c>
      <c r="H25" s="4" t="s">
        <v>161</v>
      </c>
      <c r="I25" s="4">
        <v>3</v>
      </c>
      <c r="J25" s="5"/>
      <c r="K25" s="88">
        <v>0</v>
      </c>
      <c r="L25" s="88">
        <v>0</v>
      </c>
      <c r="M25" s="88">
        <f t="shared" si="0"/>
        <v>0</v>
      </c>
    </row>
    <row r="26" spans="1:13" ht="21">
      <c r="A26" s="4">
        <v>2</v>
      </c>
      <c r="B26" s="4">
        <v>9</v>
      </c>
      <c r="C26" s="5" t="s">
        <v>132</v>
      </c>
      <c r="D26" s="52">
        <v>0.48</v>
      </c>
      <c r="E26" s="50" t="s">
        <v>153</v>
      </c>
      <c r="F26" s="110">
        <v>435800</v>
      </c>
      <c r="G26" s="4" t="s">
        <v>157</v>
      </c>
      <c r="H26" s="4" t="s">
        <v>161</v>
      </c>
      <c r="I26" s="4">
        <v>3</v>
      </c>
      <c r="J26" s="5"/>
      <c r="K26" s="88">
        <v>0</v>
      </c>
      <c r="L26" s="88">
        <v>0</v>
      </c>
      <c r="M26" s="88">
        <f t="shared" si="0"/>
        <v>0</v>
      </c>
    </row>
    <row r="27" spans="1:13" ht="21">
      <c r="A27" s="4">
        <v>2</v>
      </c>
      <c r="B27" s="4">
        <v>10</v>
      </c>
      <c r="C27" s="5" t="s">
        <v>133</v>
      </c>
      <c r="D27" s="52">
        <v>1.53</v>
      </c>
      <c r="E27" s="50" t="s">
        <v>153</v>
      </c>
      <c r="F27" s="110">
        <v>486500</v>
      </c>
      <c r="G27" s="4" t="s">
        <v>157</v>
      </c>
      <c r="H27" s="4" t="s">
        <v>161</v>
      </c>
      <c r="I27" s="4">
        <v>3</v>
      </c>
      <c r="J27" s="5"/>
      <c r="K27" s="88">
        <v>0</v>
      </c>
      <c r="L27" s="88">
        <v>0</v>
      </c>
      <c r="M27" s="88">
        <f t="shared" si="0"/>
        <v>0</v>
      </c>
    </row>
    <row r="28" spans="1:13" ht="21">
      <c r="A28" s="4">
        <v>2</v>
      </c>
      <c r="B28" s="4">
        <v>11</v>
      </c>
      <c r="C28" s="44" t="s">
        <v>140</v>
      </c>
      <c r="D28" s="49">
        <v>7</v>
      </c>
      <c r="E28" s="50" t="s">
        <v>154</v>
      </c>
      <c r="F28" s="110">
        <v>1183000</v>
      </c>
      <c r="G28" s="4" t="s">
        <v>157</v>
      </c>
      <c r="H28" s="4" t="s">
        <v>161</v>
      </c>
      <c r="I28" s="4">
        <v>3</v>
      </c>
      <c r="J28" s="5"/>
      <c r="K28" s="88">
        <v>5</v>
      </c>
      <c r="L28" s="88">
        <v>117338</v>
      </c>
      <c r="M28" s="88">
        <v>9.92</v>
      </c>
    </row>
    <row r="29" spans="1:13" ht="21">
      <c r="A29" s="4">
        <v>2</v>
      </c>
      <c r="B29" s="4">
        <v>12</v>
      </c>
      <c r="C29" s="44" t="s">
        <v>141</v>
      </c>
      <c r="D29" s="49">
        <v>4</v>
      </c>
      <c r="E29" s="50" t="s">
        <v>154</v>
      </c>
      <c r="F29" s="110">
        <v>498000</v>
      </c>
      <c r="G29" s="4" t="s">
        <v>157</v>
      </c>
      <c r="H29" s="4" t="s">
        <v>161</v>
      </c>
      <c r="I29" s="4">
        <v>3</v>
      </c>
      <c r="J29" s="5"/>
      <c r="K29" s="88">
        <v>0</v>
      </c>
      <c r="L29" s="88">
        <v>0</v>
      </c>
      <c r="M29" s="88">
        <f t="shared" si="0"/>
        <v>0</v>
      </c>
    </row>
    <row r="30" spans="1:13" ht="21">
      <c r="A30" s="4">
        <v>2</v>
      </c>
      <c r="B30" s="4">
        <v>13</v>
      </c>
      <c r="C30" s="44" t="s">
        <v>142</v>
      </c>
      <c r="D30" s="53">
        <v>12</v>
      </c>
      <c r="E30" s="50" t="s">
        <v>154</v>
      </c>
      <c r="F30" s="112">
        <v>467000</v>
      </c>
      <c r="G30" s="4" t="s">
        <v>157</v>
      </c>
      <c r="H30" s="4" t="s">
        <v>161</v>
      </c>
      <c r="I30" s="4">
        <v>3</v>
      </c>
      <c r="J30" s="5"/>
      <c r="K30" s="88">
        <v>0</v>
      </c>
      <c r="L30" s="88">
        <v>0</v>
      </c>
      <c r="M30" s="88">
        <f t="shared" si="0"/>
        <v>0</v>
      </c>
    </row>
    <row r="31" spans="1:13" ht="21">
      <c r="A31" s="5"/>
      <c r="B31" s="58"/>
      <c r="C31" s="5" t="s">
        <v>143</v>
      </c>
      <c r="D31" s="5"/>
      <c r="E31" s="5"/>
      <c r="F31" s="108"/>
      <c r="G31" s="4"/>
      <c r="H31" s="5"/>
      <c r="I31" s="5"/>
      <c r="J31" s="5"/>
      <c r="K31" s="88"/>
      <c r="L31" s="88"/>
      <c r="M31" s="88"/>
    </row>
    <row r="32" spans="1:13" ht="21">
      <c r="A32" s="4">
        <v>2</v>
      </c>
      <c r="B32" s="75">
        <v>14</v>
      </c>
      <c r="C32" s="44" t="s">
        <v>144</v>
      </c>
      <c r="D32" s="49">
        <v>11</v>
      </c>
      <c r="E32" s="50" t="s">
        <v>154</v>
      </c>
      <c r="F32" s="113">
        <v>442000</v>
      </c>
      <c r="G32" s="4" t="s">
        <v>157</v>
      </c>
      <c r="H32" s="4" t="s">
        <v>161</v>
      </c>
      <c r="I32" s="4">
        <v>3</v>
      </c>
      <c r="J32" s="5"/>
      <c r="K32" s="88">
        <v>0</v>
      </c>
      <c r="L32" s="88">
        <v>0</v>
      </c>
      <c r="M32" s="88">
        <v>0</v>
      </c>
    </row>
    <row r="33" spans="1:13" ht="21">
      <c r="A33" s="5"/>
      <c r="B33" s="75"/>
      <c r="C33" s="5" t="s">
        <v>134</v>
      </c>
      <c r="D33" s="5"/>
      <c r="E33" s="5"/>
      <c r="F33" s="108"/>
      <c r="G33" s="4"/>
      <c r="H33" s="5"/>
      <c r="I33" s="5"/>
      <c r="J33" s="5"/>
      <c r="K33" s="88"/>
      <c r="L33" s="88"/>
      <c r="M33" s="88"/>
    </row>
    <row r="34" spans="1:13" ht="21">
      <c r="A34" s="4">
        <v>2</v>
      </c>
      <c r="B34" s="75">
        <v>15</v>
      </c>
      <c r="C34" s="5" t="s">
        <v>145</v>
      </c>
      <c r="D34" s="4">
        <v>1</v>
      </c>
      <c r="E34" s="4" t="s">
        <v>152</v>
      </c>
      <c r="F34" s="113">
        <v>760000</v>
      </c>
      <c r="G34" s="4" t="s">
        <v>157</v>
      </c>
      <c r="H34" s="4" t="s">
        <v>177</v>
      </c>
      <c r="I34" s="4">
        <v>3</v>
      </c>
      <c r="J34" s="5"/>
      <c r="K34" s="88">
        <v>5</v>
      </c>
      <c r="L34" s="88">
        <v>38083</v>
      </c>
      <c r="M34" s="88">
        <f aca="true" t="shared" si="1" ref="M34:M45">SUM(L34*100/F34)</f>
        <v>5.010921052631579</v>
      </c>
    </row>
    <row r="35" spans="1:13" ht="21">
      <c r="A35" s="71">
        <v>2</v>
      </c>
      <c r="B35" s="71">
        <v>16</v>
      </c>
      <c r="C35" s="72" t="s">
        <v>146</v>
      </c>
      <c r="D35" s="73">
        <v>1</v>
      </c>
      <c r="E35" s="74" t="s">
        <v>152</v>
      </c>
      <c r="F35" s="114">
        <v>518000</v>
      </c>
      <c r="G35" s="71" t="s">
        <v>157</v>
      </c>
      <c r="H35" s="71" t="s">
        <v>161</v>
      </c>
      <c r="I35" s="71">
        <v>3</v>
      </c>
      <c r="J35" s="7"/>
      <c r="K35" s="89">
        <v>0</v>
      </c>
      <c r="L35" s="89">
        <v>0</v>
      </c>
      <c r="M35" s="89">
        <f t="shared" si="1"/>
        <v>0</v>
      </c>
    </row>
    <row r="36" spans="1:13" ht="21">
      <c r="A36" s="67">
        <v>2</v>
      </c>
      <c r="B36" s="67">
        <v>17</v>
      </c>
      <c r="C36" s="68" t="s">
        <v>147</v>
      </c>
      <c r="D36" s="69">
        <v>1</v>
      </c>
      <c r="E36" s="70" t="s">
        <v>152</v>
      </c>
      <c r="F36" s="115">
        <v>623000</v>
      </c>
      <c r="G36" s="67" t="s">
        <v>157</v>
      </c>
      <c r="H36" s="67" t="s">
        <v>161</v>
      </c>
      <c r="I36" s="67">
        <v>3</v>
      </c>
      <c r="J36" s="8"/>
      <c r="K36" s="90">
        <v>10</v>
      </c>
      <c r="L36" s="90">
        <v>67500</v>
      </c>
      <c r="M36" s="90">
        <f t="shared" si="1"/>
        <v>10.834670947030498</v>
      </c>
    </row>
    <row r="37" spans="1:13" ht="21">
      <c r="A37" s="4">
        <v>2</v>
      </c>
      <c r="B37" s="4">
        <v>18</v>
      </c>
      <c r="C37" s="5" t="s">
        <v>136</v>
      </c>
      <c r="D37" s="53">
        <v>6</v>
      </c>
      <c r="E37" s="50" t="s">
        <v>155</v>
      </c>
      <c r="F37" s="116">
        <v>484000</v>
      </c>
      <c r="G37" s="4" t="s">
        <v>157</v>
      </c>
      <c r="H37" s="4" t="s">
        <v>161</v>
      </c>
      <c r="I37" s="4">
        <v>3</v>
      </c>
      <c r="J37" s="5"/>
      <c r="K37" s="88">
        <v>0</v>
      </c>
      <c r="L37" s="88">
        <v>0</v>
      </c>
      <c r="M37" s="88">
        <f t="shared" si="1"/>
        <v>0</v>
      </c>
    </row>
    <row r="38" spans="1:13" s="80" customFormat="1" ht="21" hidden="1">
      <c r="A38" s="77">
        <v>2</v>
      </c>
      <c r="B38" s="77">
        <v>19</v>
      </c>
      <c r="C38" s="78" t="s">
        <v>137</v>
      </c>
      <c r="D38" s="76">
        <v>1</v>
      </c>
      <c r="E38" s="76" t="s">
        <v>152</v>
      </c>
      <c r="F38" s="117">
        <v>450000</v>
      </c>
      <c r="G38" s="77" t="s">
        <v>157</v>
      </c>
      <c r="H38" s="77" t="s">
        <v>160</v>
      </c>
      <c r="I38" s="77">
        <v>3</v>
      </c>
      <c r="J38" s="79"/>
      <c r="K38" s="91">
        <v>0</v>
      </c>
      <c r="L38" s="91">
        <v>0</v>
      </c>
      <c r="M38" s="91">
        <f t="shared" si="1"/>
        <v>0</v>
      </c>
    </row>
    <row r="39" spans="1:13" s="80" customFormat="1" ht="21" hidden="1">
      <c r="A39" s="77">
        <v>2</v>
      </c>
      <c r="B39" s="81">
        <v>20</v>
      </c>
      <c r="C39" s="78" t="s">
        <v>138</v>
      </c>
      <c r="D39" s="76">
        <v>0.85</v>
      </c>
      <c r="E39" s="76" t="s">
        <v>153</v>
      </c>
      <c r="F39" s="117">
        <v>884000</v>
      </c>
      <c r="G39" s="77" t="s">
        <v>157</v>
      </c>
      <c r="H39" s="77" t="s">
        <v>160</v>
      </c>
      <c r="I39" s="77">
        <v>3</v>
      </c>
      <c r="J39" s="79"/>
      <c r="K39" s="91">
        <v>0</v>
      </c>
      <c r="L39" s="91">
        <v>0</v>
      </c>
      <c r="M39" s="91">
        <f t="shared" si="1"/>
        <v>0</v>
      </c>
    </row>
    <row r="40" spans="1:13" s="80" customFormat="1" ht="21" customHeight="1" hidden="1">
      <c r="A40" s="77">
        <v>2</v>
      </c>
      <c r="B40" s="77">
        <v>21</v>
      </c>
      <c r="C40" s="78" t="s">
        <v>148</v>
      </c>
      <c r="D40" s="76">
        <v>5</v>
      </c>
      <c r="E40" s="76" t="s">
        <v>152</v>
      </c>
      <c r="F40" s="117">
        <v>873000</v>
      </c>
      <c r="G40" s="77" t="s">
        <v>157</v>
      </c>
      <c r="H40" s="77" t="s">
        <v>160</v>
      </c>
      <c r="I40" s="77">
        <v>3</v>
      </c>
      <c r="J40" s="79"/>
      <c r="K40" s="91">
        <v>0</v>
      </c>
      <c r="L40" s="91">
        <v>0</v>
      </c>
      <c r="M40" s="91">
        <f t="shared" si="1"/>
        <v>0</v>
      </c>
    </row>
    <row r="41" spans="1:13" s="80" customFormat="1" ht="21" hidden="1">
      <c r="A41" s="77">
        <v>2</v>
      </c>
      <c r="B41" s="77">
        <v>22</v>
      </c>
      <c r="C41" s="78" t="s">
        <v>149</v>
      </c>
      <c r="D41" s="76">
        <v>1</v>
      </c>
      <c r="E41" s="76" t="s">
        <v>152</v>
      </c>
      <c r="F41" s="117">
        <v>360000</v>
      </c>
      <c r="G41" s="77" t="s">
        <v>157</v>
      </c>
      <c r="H41" s="77" t="s">
        <v>160</v>
      </c>
      <c r="I41" s="77">
        <v>3</v>
      </c>
      <c r="J41" s="79"/>
      <c r="K41" s="91">
        <v>0</v>
      </c>
      <c r="L41" s="91">
        <v>0</v>
      </c>
      <c r="M41" s="91">
        <f t="shared" si="1"/>
        <v>0</v>
      </c>
    </row>
    <row r="42" spans="1:13" s="80" customFormat="1" ht="21" hidden="1">
      <c r="A42" s="79"/>
      <c r="B42" s="77"/>
      <c r="C42" s="78" t="s">
        <v>135</v>
      </c>
      <c r="D42" s="79"/>
      <c r="E42" s="79"/>
      <c r="F42" s="118"/>
      <c r="G42" s="77"/>
      <c r="H42" s="79"/>
      <c r="I42" s="79"/>
      <c r="J42" s="79"/>
      <c r="K42" s="91"/>
      <c r="L42" s="91"/>
      <c r="M42" s="91"/>
    </row>
    <row r="43" spans="1:13" s="80" customFormat="1" ht="21" customHeight="1" hidden="1">
      <c r="A43" s="77">
        <v>2</v>
      </c>
      <c r="B43" s="77">
        <v>23</v>
      </c>
      <c r="C43" s="78" t="s">
        <v>150</v>
      </c>
      <c r="D43" s="76">
        <v>1</v>
      </c>
      <c r="E43" s="76" t="s">
        <v>152</v>
      </c>
      <c r="F43" s="117">
        <v>310000</v>
      </c>
      <c r="G43" s="77" t="s">
        <v>157</v>
      </c>
      <c r="H43" s="77" t="s">
        <v>160</v>
      </c>
      <c r="I43" s="77">
        <v>3</v>
      </c>
      <c r="J43" s="79"/>
      <c r="K43" s="91">
        <v>0</v>
      </c>
      <c r="L43" s="91">
        <v>0</v>
      </c>
      <c r="M43" s="91">
        <f t="shared" si="1"/>
        <v>0</v>
      </c>
    </row>
    <row r="44" spans="1:13" s="80" customFormat="1" ht="21" hidden="1">
      <c r="A44" s="77">
        <v>2</v>
      </c>
      <c r="B44" s="77">
        <v>24</v>
      </c>
      <c r="C44" s="78" t="s">
        <v>159</v>
      </c>
      <c r="D44" s="76">
        <v>1</v>
      </c>
      <c r="E44" s="76" t="s">
        <v>152</v>
      </c>
      <c r="F44" s="117">
        <v>457000</v>
      </c>
      <c r="G44" s="77" t="s">
        <v>157</v>
      </c>
      <c r="H44" s="77" t="s">
        <v>160</v>
      </c>
      <c r="I44" s="77">
        <v>3</v>
      </c>
      <c r="J44" s="79"/>
      <c r="K44" s="91">
        <v>0</v>
      </c>
      <c r="L44" s="91">
        <v>0</v>
      </c>
      <c r="M44" s="91">
        <f t="shared" si="1"/>
        <v>0</v>
      </c>
    </row>
    <row r="45" spans="1:13" ht="21">
      <c r="A45" s="4">
        <v>2</v>
      </c>
      <c r="B45" s="4">
        <v>19</v>
      </c>
      <c r="C45" s="45" t="s">
        <v>158</v>
      </c>
      <c r="D45" s="51"/>
      <c r="E45" s="51"/>
      <c r="F45" s="113">
        <v>1000000</v>
      </c>
      <c r="G45" s="4" t="s">
        <v>157</v>
      </c>
      <c r="H45" s="4" t="s">
        <v>160</v>
      </c>
      <c r="I45" s="4">
        <v>3</v>
      </c>
      <c r="J45" s="5"/>
      <c r="K45" s="88">
        <v>0</v>
      </c>
      <c r="L45" s="88">
        <v>0</v>
      </c>
      <c r="M45" s="88">
        <f t="shared" si="1"/>
        <v>0</v>
      </c>
    </row>
    <row r="46" spans="1:13" ht="21">
      <c r="A46" s="5"/>
      <c r="B46" s="5"/>
      <c r="C46" s="59" t="s">
        <v>183</v>
      </c>
      <c r="D46" s="5"/>
      <c r="E46" s="5"/>
      <c r="F46" s="109">
        <f>SUM(F47)</f>
        <v>1228000</v>
      </c>
      <c r="G46" s="4"/>
      <c r="H46" s="5"/>
      <c r="I46" s="5"/>
      <c r="J46" s="5"/>
      <c r="K46" s="87">
        <f>SUM(K47)</f>
        <v>0</v>
      </c>
      <c r="L46" s="87">
        <f>SUM(L47)</f>
        <v>0</v>
      </c>
      <c r="M46" s="87">
        <f>SUM(M47)</f>
        <v>0</v>
      </c>
    </row>
    <row r="47" spans="1:13" ht="21">
      <c r="A47" s="4">
        <v>2</v>
      </c>
      <c r="B47" s="4">
        <v>1</v>
      </c>
      <c r="C47" s="46" t="s">
        <v>151</v>
      </c>
      <c r="D47" s="47">
        <v>2</v>
      </c>
      <c r="E47" s="47" t="s">
        <v>152</v>
      </c>
      <c r="F47" s="48">
        <v>1228000</v>
      </c>
      <c r="G47" s="4" t="s">
        <v>157</v>
      </c>
      <c r="H47" s="4" t="s">
        <v>161</v>
      </c>
      <c r="I47" s="4">
        <v>3</v>
      </c>
      <c r="J47" s="5"/>
      <c r="K47" s="88">
        <v>0</v>
      </c>
      <c r="L47" s="88">
        <v>0</v>
      </c>
      <c r="M47" s="88">
        <f>SUM(L47*100/F47)</f>
        <v>0</v>
      </c>
    </row>
    <row r="48" spans="1:13" ht="21">
      <c r="A48" s="5"/>
      <c r="B48" s="4"/>
      <c r="C48" s="60" t="s">
        <v>184</v>
      </c>
      <c r="D48" s="5"/>
      <c r="E48" s="5"/>
      <c r="F48" s="109">
        <f>SUM(F49)</f>
        <v>350000</v>
      </c>
      <c r="G48" s="4"/>
      <c r="H48" s="5"/>
      <c r="I48" s="5"/>
      <c r="J48" s="5"/>
      <c r="K48" s="87">
        <f>SUM(K49)</f>
        <v>20</v>
      </c>
      <c r="L48" s="87">
        <f>SUM(L49)</f>
        <v>83385</v>
      </c>
      <c r="M48" s="87">
        <f>SUM(M49)</f>
        <v>23.824285714285715</v>
      </c>
    </row>
    <row r="49" spans="1:13" ht="21">
      <c r="A49" s="4">
        <v>2</v>
      </c>
      <c r="B49" s="4">
        <v>1</v>
      </c>
      <c r="C49" s="46" t="s">
        <v>156</v>
      </c>
      <c r="D49" s="47">
        <v>1</v>
      </c>
      <c r="E49" s="47" t="s">
        <v>152</v>
      </c>
      <c r="F49" s="48">
        <v>350000</v>
      </c>
      <c r="G49" s="4" t="s">
        <v>157</v>
      </c>
      <c r="H49" s="4" t="s">
        <v>161</v>
      </c>
      <c r="I49" s="4">
        <v>3</v>
      </c>
      <c r="J49" s="5"/>
      <c r="K49" s="88">
        <v>20</v>
      </c>
      <c r="L49" s="88">
        <v>83385</v>
      </c>
      <c r="M49" s="88">
        <f>SUM(L49*100/F49)</f>
        <v>23.824285714285715</v>
      </c>
    </row>
    <row r="50" spans="1:13" s="84" customFormat="1" ht="21">
      <c r="A50" s="44"/>
      <c r="B50" s="82"/>
      <c r="C50" s="85" t="s">
        <v>185</v>
      </c>
      <c r="D50" s="47"/>
      <c r="E50" s="47"/>
      <c r="F50" s="119">
        <f>SUM(F51:F53)</f>
        <v>2166800</v>
      </c>
      <c r="G50" s="82"/>
      <c r="H50" s="44"/>
      <c r="I50" s="44"/>
      <c r="J50" s="44"/>
      <c r="K50" s="92">
        <f>SUM(K51:K53)/2</f>
        <v>0</v>
      </c>
      <c r="L50" s="92">
        <f>SUM(L51:L53)</f>
        <v>0</v>
      </c>
      <c r="M50" s="92">
        <f>SUM(M51+M53/2)</f>
        <v>0</v>
      </c>
    </row>
    <row r="51" spans="1:13" s="84" customFormat="1" ht="21">
      <c r="A51" s="82">
        <v>2</v>
      </c>
      <c r="B51" s="82">
        <v>1</v>
      </c>
      <c r="C51" s="86" t="s">
        <v>162</v>
      </c>
      <c r="D51" s="47">
        <v>1</v>
      </c>
      <c r="E51" s="47" t="s">
        <v>152</v>
      </c>
      <c r="F51" s="120">
        <v>126800</v>
      </c>
      <c r="G51" s="82" t="s">
        <v>157</v>
      </c>
      <c r="H51" s="82" t="s">
        <v>180</v>
      </c>
      <c r="I51" s="82">
        <v>3</v>
      </c>
      <c r="J51" s="44"/>
      <c r="K51" s="93">
        <v>0</v>
      </c>
      <c r="L51" s="93">
        <v>0</v>
      </c>
      <c r="M51" s="93">
        <f>SUM(L51*100/F51)</f>
        <v>0</v>
      </c>
    </row>
    <row r="52" spans="1:13" s="84" customFormat="1" ht="21">
      <c r="A52" s="44"/>
      <c r="B52" s="82"/>
      <c r="C52" s="86" t="s">
        <v>163</v>
      </c>
      <c r="D52" s="47"/>
      <c r="E52" s="47"/>
      <c r="F52" s="120"/>
      <c r="G52" s="82"/>
      <c r="H52" s="44"/>
      <c r="I52" s="82"/>
      <c r="J52" s="44"/>
      <c r="K52" s="93"/>
      <c r="L52" s="93"/>
      <c r="M52" s="93"/>
    </row>
    <row r="53" spans="1:13" s="84" customFormat="1" ht="21">
      <c r="A53" s="82">
        <v>2</v>
      </c>
      <c r="B53" s="82">
        <v>2</v>
      </c>
      <c r="C53" s="86" t="s">
        <v>164</v>
      </c>
      <c r="D53" s="47">
        <v>1</v>
      </c>
      <c r="E53" s="47" t="s">
        <v>152</v>
      </c>
      <c r="F53" s="120">
        <v>2040000</v>
      </c>
      <c r="G53" s="82" t="s">
        <v>157</v>
      </c>
      <c r="H53" s="82" t="s">
        <v>180</v>
      </c>
      <c r="I53" s="82">
        <v>3</v>
      </c>
      <c r="J53" s="44"/>
      <c r="K53" s="93">
        <v>0</v>
      </c>
      <c r="L53" s="93">
        <v>0</v>
      </c>
      <c r="M53" s="93">
        <f>SUM(L53*100/F53)</f>
        <v>0</v>
      </c>
    </row>
    <row r="54" spans="1:13" s="84" customFormat="1" ht="21">
      <c r="A54" s="44"/>
      <c r="B54" s="82"/>
      <c r="C54" s="83" t="s">
        <v>175</v>
      </c>
      <c r="D54" s="47"/>
      <c r="E54" s="47"/>
      <c r="F54" s="121">
        <f>SUM(F55)</f>
        <v>183100</v>
      </c>
      <c r="G54" s="82"/>
      <c r="H54" s="44"/>
      <c r="I54" s="44"/>
      <c r="J54" s="44"/>
      <c r="K54" s="92">
        <f>SUM(K55)</f>
        <v>0</v>
      </c>
      <c r="L54" s="92">
        <f>SUM(L55)</f>
        <v>0</v>
      </c>
      <c r="M54" s="92">
        <f>SUM(M55)</f>
        <v>0</v>
      </c>
    </row>
    <row r="55" spans="1:13" ht="21">
      <c r="A55" s="4">
        <v>2</v>
      </c>
      <c r="B55" s="4">
        <v>1</v>
      </c>
      <c r="C55" s="5" t="s">
        <v>175</v>
      </c>
      <c r="D55" s="47">
        <v>1</v>
      </c>
      <c r="E55" s="47" t="s">
        <v>165</v>
      </c>
      <c r="F55" s="108">
        <v>183100</v>
      </c>
      <c r="G55" s="4" t="s">
        <v>157</v>
      </c>
      <c r="H55" s="4" t="s">
        <v>160</v>
      </c>
      <c r="I55" s="4">
        <v>3</v>
      </c>
      <c r="J55" s="5"/>
      <c r="K55" s="88">
        <v>0</v>
      </c>
      <c r="L55" s="88">
        <v>0</v>
      </c>
      <c r="M55" s="88">
        <f>SUM(L55*100/F55)</f>
        <v>0</v>
      </c>
    </row>
    <row r="56" spans="1:13" ht="21">
      <c r="A56" s="21"/>
      <c r="B56" s="21" t="s">
        <v>24</v>
      </c>
      <c r="C56" s="21" t="s">
        <v>112</v>
      </c>
      <c r="D56" s="21"/>
      <c r="E56" s="21"/>
      <c r="F56" s="21"/>
      <c r="G56" s="21"/>
      <c r="H56" s="21"/>
      <c r="I56" s="21"/>
      <c r="J56" s="21"/>
      <c r="K56" s="94"/>
      <c r="L56" s="95"/>
      <c r="M56" s="95"/>
    </row>
    <row r="57" spans="1:2" ht="21">
      <c r="A57" s="1" t="s">
        <v>26</v>
      </c>
      <c r="B57" s="24" t="s">
        <v>113</v>
      </c>
    </row>
    <row r="58" ht="21">
      <c r="C58" s="1" t="s">
        <v>114</v>
      </c>
    </row>
    <row r="59" ht="21">
      <c r="C59" s="1" t="s">
        <v>115</v>
      </c>
    </row>
    <row r="60" ht="21">
      <c r="C60" s="1" t="s">
        <v>116</v>
      </c>
    </row>
    <row r="61" ht="21">
      <c r="C61" s="1" t="s">
        <v>117</v>
      </c>
    </row>
  </sheetData>
  <mergeCells count="9">
    <mergeCell ref="L5:M5"/>
    <mergeCell ref="A1:M1"/>
    <mergeCell ref="A2:M2"/>
    <mergeCell ref="A3:M3"/>
    <mergeCell ref="A4:M4"/>
    <mergeCell ref="D6:E6"/>
    <mergeCell ref="J6:M6"/>
    <mergeCell ref="J7:K7"/>
    <mergeCell ref="L7:M7"/>
  </mergeCells>
  <printOptions horizontalCentered="1"/>
  <pageMargins left="0.3937007874015748" right="0.1968503937007874" top="0.3937007874015748" bottom="0" header="0.5118110236220472" footer="0.5118110236220472"/>
  <pageSetup horizontalDpi="300" verticalDpi="300" orientation="landscape" paperSize="9" scale="74" r:id="rId2"/>
  <headerFooter alignWithMargins="0">
    <oddFooter>&amp;R
</oddFooter>
  </headerFooter>
  <rowBreaks count="1" manualBreakCount="1">
    <brk id="3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for Home Used Only</cp:lastModifiedBy>
  <cp:lastPrinted>2003-12-31T17:26:14Z</cp:lastPrinted>
  <dcterms:created xsi:type="dcterms:W3CDTF">2008-12-23T08:45:58Z</dcterms:created>
  <dcterms:modified xsi:type="dcterms:W3CDTF">2003-12-31T17:39:10Z</dcterms:modified>
  <cp:category/>
  <cp:version/>
  <cp:contentType/>
  <cp:contentStatus/>
</cp:coreProperties>
</file>